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ffai\Downloads\"/>
    </mc:Choice>
  </mc:AlternateContent>
  <xr:revisionPtr revIDLastSave="0" documentId="8_{C8EA5066-A6E2-4B58-836B-72076C2672A1}" xr6:coauthVersionLast="47" xr6:coauthVersionMax="47" xr10:uidLastSave="{00000000-0000-0000-0000-000000000000}"/>
  <bookViews>
    <workbookView xWindow="1152" yWindow="1152" windowWidth="17280" windowHeight="8880" xr2:uid="{00000000-000D-0000-FFFF-FFFF00000000}"/>
  </bookViews>
  <sheets>
    <sheet name="チーム情報" sheetId="3" r:id="rId1"/>
    <sheet name="個人種目一覧" sheetId="1" r:id="rId2"/>
    <sheet name="リレー種目一覧" sheetId="4" r:id="rId3"/>
    <sheet name="マスタ" sheetId="2" state="hidden" r:id="rId4"/>
  </sheets>
  <definedNames>
    <definedName name="_xlnm.Print_Area" localSheetId="0">チーム情報!$A$1:$D$22</definedName>
    <definedName name="_xlnm.Print_Area" localSheetId="2">リレー種目一覧!$A$1:$AA$24</definedName>
    <definedName name="_xlnm.Print_Area" localSheetId="1">個人種目一覧!$A$1:$AA$104</definedName>
    <definedName name="_xlnm.Print_Titles" localSheetId="1">個人種目一覧!$3:$4</definedName>
    <definedName name="協会一覧">#REF!</definedName>
    <definedName name="協会名簿">#REF!</definedName>
    <definedName name="協会名簿一覧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6" i="4" l="1"/>
  <c r="AE7" i="4"/>
  <c r="AE8" i="4"/>
  <c r="AE9" i="4"/>
  <c r="AE10" i="4"/>
  <c r="AE11" i="4"/>
  <c r="AE12" i="4"/>
  <c r="AE13" i="4"/>
  <c r="AE14" i="4"/>
  <c r="AE15" i="4"/>
  <c r="AE16" i="4"/>
  <c r="AE17" i="4"/>
  <c r="AE18" i="4"/>
  <c r="AE19" i="4"/>
  <c r="AE20" i="4"/>
  <c r="AE21" i="4"/>
  <c r="AE22" i="4"/>
  <c r="AE23" i="4"/>
  <c r="AE24" i="4"/>
  <c r="AE5" i="4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B6" i="1"/>
  <c r="AD6" i="1" s="1"/>
  <c r="AB7" i="1"/>
  <c r="AD7" i="1" s="1"/>
  <c r="AB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3" i="1"/>
  <c r="AB64" i="1"/>
  <c r="AB65" i="1"/>
  <c r="AB66" i="1"/>
  <c r="AB67" i="1"/>
  <c r="AB68" i="1"/>
  <c r="AB69" i="1"/>
  <c r="AB70" i="1"/>
  <c r="AB71" i="1"/>
  <c r="AB72" i="1"/>
  <c r="AB73" i="1"/>
  <c r="AB74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AB99" i="1"/>
  <c r="AB100" i="1"/>
  <c r="AB101" i="1"/>
  <c r="AB102" i="1"/>
  <c r="AB103" i="1"/>
  <c r="AB104" i="1"/>
  <c r="AB5" i="1"/>
  <c r="C16" i="3"/>
  <c r="R24" i="4"/>
  <c r="N24" i="4"/>
  <c r="J24" i="4"/>
  <c r="R23" i="4"/>
  <c r="N23" i="4"/>
  <c r="J23" i="4"/>
  <c r="R22" i="4"/>
  <c r="N22" i="4"/>
  <c r="J22" i="4"/>
  <c r="R21" i="4"/>
  <c r="N21" i="4"/>
  <c r="J21" i="4"/>
  <c r="R20" i="4"/>
  <c r="N20" i="4"/>
  <c r="J20" i="4"/>
  <c r="R19" i="4"/>
  <c r="N19" i="4"/>
  <c r="J19" i="4"/>
  <c r="R18" i="4"/>
  <c r="N18" i="4"/>
  <c r="J18" i="4"/>
  <c r="R17" i="4"/>
  <c r="N17" i="4"/>
  <c r="J17" i="4"/>
  <c r="R16" i="4"/>
  <c r="N16" i="4"/>
  <c r="J16" i="4"/>
  <c r="R15" i="4"/>
  <c r="N15" i="4"/>
  <c r="J15" i="4"/>
  <c r="R14" i="4"/>
  <c r="N14" i="4"/>
  <c r="J14" i="4"/>
  <c r="R13" i="4"/>
  <c r="N13" i="4"/>
  <c r="J13" i="4"/>
  <c r="R12" i="4"/>
  <c r="N12" i="4"/>
  <c r="J12" i="4"/>
  <c r="R11" i="4"/>
  <c r="N11" i="4"/>
  <c r="J11" i="4"/>
  <c r="R10" i="4"/>
  <c r="N10" i="4"/>
  <c r="J10" i="4"/>
  <c r="R9" i="4"/>
  <c r="N9" i="4"/>
  <c r="J9" i="4"/>
  <c r="R8" i="4"/>
  <c r="N8" i="4"/>
  <c r="J8" i="4"/>
  <c r="R7" i="4"/>
  <c r="N7" i="4"/>
  <c r="J7" i="4"/>
  <c r="R6" i="4"/>
  <c r="N6" i="4"/>
  <c r="J6" i="4"/>
  <c r="R5" i="4"/>
  <c r="N5" i="4"/>
  <c r="J5" i="4"/>
  <c r="Q24" i="4"/>
  <c r="M24" i="4"/>
  <c r="I24" i="4"/>
  <c r="Q23" i="4"/>
  <c r="M23" i="4"/>
  <c r="I23" i="4"/>
  <c r="Q22" i="4"/>
  <c r="M22" i="4"/>
  <c r="I22" i="4"/>
  <c r="Q21" i="4"/>
  <c r="M21" i="4"/>
  <c r="I21" i="4"/>
  <c r="Q20" i="4"/>
  <c r="M20" i="4"/>
  <c r="I20" i="4"/>
  <c r="Q19" i="4"/>
  <c r="M19" i="4"/>
  <c r="I19" i="4"/>
  <c r="Q18" i="4"/>
  <c r="M18" i="4"/>
  <c r="I18" i="4"/>
  <c r="Q17" i="4"/>
  <c r="M17" i="4"/>
  <c r="I17" i="4"/>
  <c r="Q16" i="4"/>
  <c r="M16" i="4"/>
  <c r="I16" i="4"/>
  <c r="Q15" i="4"/>
  <c r="M15" i="4"/>
  <c r="I15" i="4"/>
  <c r="Q14" i="4"/>
  <c r="M14" i="4"/>
  <c r="I14" i="4"/>
  <c r="Q13" i="4"/>
  <c r="M13" i="4"/>
  <c r="I13" i="4"/>
  <c r="Q12" i="4"/>
  <c r="M12" i="4"/>
  <c r="I12" i="4"/>
  <c r="Q11" i="4"/>
  <c r="M11" i="4"/>
  <c r="I11" i="4"/>
  <c r="Q10" i="4"/>
  <c r="M10" i="4"/>
  <c r="I10" i="4"/>
  <c r="Q9" i="4"/>
  <c r="M9" i="4"/>
  <c r="I9" i="4"/>
  <c r="Q8" i="4"/>
  <c r="M8" i="4"/>
  <c r="I8" i="4"/>
  <c r="Q7" i="4"/>
  <c r="M7" i="4"/>
  <c r="I7" i="4"/>
  <c r="Q6" i="4"/>
  <c r="M6" i="4"/>
  <c r="I6" i="4"/>
  <c r="Q5" i="4"/>
  <c r="S24" i="4"/>
  <c r="O24" i="4"/>
  <c r="K24" i="4"/>
  <c r="S23" i="4"/>
  <c r="O23" i="4"/>
  <c r="K23" i="4"/>
  <c r="S22" i="4"/>
  <c r="O22" i="4"/>
  <c r="K22" i="4"/>
  <c r="S21" i="4"/>
  <c r="O21" i="4"/>
  <c r="K21" i="4"/>
  <c r="S20" i="4"/>
  <c r="O20" i="4"/>
  <c r="K20" i="4"/>
  <c r="S19" i="4"/>
  <c r="O19" i="4"/>
  <c r="K19" i="4"/>
  <c r="S18" i="4"/>
  <c r="O18" i="4"/>
  <c r="K18" i="4"/>
  <c r="S17" i="4"/>
  <c r="O17" i="4"/>
  <c r="K17" i="4"/>
  <c r="S16" i="4"/>
  <c r="O16" i="4"/>
  <c r="K16" i="4"/>
  <c r="S15" i="4"/>
  <c r="O15" i="4"/>
  <c r="K15" i="4"/>
  <c r="S14" i="4"/>
  <c r="O14" i="4"/>
  <c r="K14" i="4"/>
  <c r="S13" i="4"/>
  <c r="O13" i="4"/>
  <c r="K13" i="4"/>
  <c r="S12" i="4"/>
  <c r="O12" i="4"/>
  <c r="K12" i="4"/>
  <c r="S11" i="4"/>
  <c r="O11" i="4"/>
  <c r="K11" i="4"/>
  <c r="S10" i="4"/>
  <c r="O10" i="4"/>
  <c r="K10" i="4"/>
  <c r="S9" i="4"/>
  <c r="O9" i="4"/>
  <c r="K9" i="4"/>
  <c r="S8" i="4"/>
  <c r="O8" i="4"/>
  <c r="K8" i="4"/>
  <c r="S7" i="4"/>
  <c r="O7" i="4"/>
  <c r="K7" i="4"/>
  <c r="S6" i="4"/>
  <c r="O6" i="4"/>
  <c r="K6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A1" i="4"/>
  <c r="A1" i="1"/>
  <c r="C18" i="3"/>
  <c r="M6" i="1"/>
  <c r="M5" i="4" s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5" i="1"/>
  <c r="K7" i="1"/>
  <c r="L7" i="1" s="1"/>
  <c r="K8" i="1"/>
  <c r="L8" i="1" s="1"/>
  <c r="K9" i="1"/>
  <c r="L9" i="1" s="1"/>
  <c r="K10" i="1"/>
  <c r="L10" i="1" s="1"/>
  <c r="K11" i="1"/>
  <c r="L11" i="1" s="1"/>
  <c r="K12" i="1"/>
  <c r="L12" i="1" s="1"/>
  <c r="K13" i="1"/>
  <c r="L13" i="1" s="1"/>
  <c r="K14" i="1"/>
  <c r="L14" i="1" s="1"/>
  <c r="K15" i="1"/>
  <c r="L15" i="1" s="1"/>
  <c r="K16" i="1"/>
  <c r="L16" i="1" s="1"/>
  <c r="K17" i="1"/>
  <c r="L17" i="1" s="1"/>
  <c r="K18" i="1"/>
  <c r="L18" i="1" s="1"/>
  <c r="K19" i="1"/>
  <c r="L19" i="1" s="1"/>
  <c r="K20" i="1"/>
  <c r="L20" i="1" s="1"/>
  <c r="K21" i="1"/>
  <c r="L21" i="1" s="1"/>
  <c r="K22" i="1"/>
  <c r="L22" i="1" s="1"/>
  <c r="K23" i="1"/>
  <c r="L23" i="1" s="1"/>
  <c r="K24" i="1"/>
  <c r="L24" i="1" s="1"/>
  <c r="K25" i="1"/>
  <c r="L25" i="1" s="1"/>
  <c r="K26" i="1"/>
  <c r="L26" i="1" s="1"/>
  <c r="K27" i="1"/>
  <c r="L27" i="1" s="1"/>
  <c r="K28" i="1"/>
  <c r="L28" i="1" s="1"/>
  <c r="K29" i="1"/>
  <c r="L29" i="1" s="1"/>
  <c r="K30" i="1"/>
  <c r="L30" i="1" s="1"/>
  <c r="K31" i="1"/>
  <c r="L31" i="1" s="1"/>
  <c r="K32" i="1"/>
  <c r="L32" i="1" s="1"/>
  <c r="K33" i="1"/>
  <c r="L33" i="1" s="1"/>
  <c r="K34" i="1"/>
  <c r="L34" i="1" s="1"/>
  <c r="K35" i="1"/>
  <c r="L35" i="1" s="1"/>
  <c r="K36" i="1"/>
  <c r="L36" i="1" s="1"/>
  <c r="K37" i="1"/>
  <c r="L37" i="1" s="1"/>
  <c r="K38" i="1"/>
  <c r="L38" i="1" s="1"/>
  <c r="K39" i="1"/>
  <c r="L39" i="1" s="1"/>
  <c r="K40" i="1"/>
  <c r="L40" i="1" s="1"/>
  <c r="K41" i="1"/>
  <c r="L41" i="1" s="1"/>
  <c r="K42" i="1"/>
  <c r="L42" i="1" s="1"/>
  <c r="K43" i="1"/>
  <c r="L43" i="1" s="1"/>
  <c r="K44" i="1"/>
  <c r="L44" i="1" s="1"/>
  <c r="K45" i="1"/>
  <c r="L45" i="1" s="1"/>
  <c r="K46" i="1"/>
  <c r="L46" i="1" s="1"/>
  <c r="K47" i="1"/>
  <c r="L47" i="1" s="1"/>
  <c r="K48" i="1"/>
  <c r="L48" i="1" s="1"/>
  <c r="K49" i="1"/>
  <c r="L49" i="1" s="1"/>
  <c r="K50" i="1"/>
  <c r="L50" i="1" s="1"/>
  <c r="K51" i="1"/>
  <c r="L51" i="1" s="1"/>
  <c r="K52" i="1"/>
  <c r="L52" i="1" s="1"/>
  <c r="K53" i="1"/>
  <c r="L53" i="1" s="1"/>
  <c r="K54" i="1"/>
  <c r="L54" i="1" s="1"/>
  <c r="K55" i="1"/>
  <c r="L55" i="1" s="1"/>
  <c r="K56" i="1"/>
  <c r="L56" i="1" s="1"/>
  <c r="K57" i="1"/>
  <c r="L57" i="1" s="1"/>
  <c r="K58" i="1"/>
  <c r="L58" i="1" s="1"/>
  <c r="K59" i="1"/>
  <c r="L59" i="1" s="1"/>
  <c r="K60" i="1"/>
  <c r="L60" i="1" s="1"/>
  <c r="K61" i="1"/>
  <c r="L61" i="1" s="1"/>
  <c r="K62" i="1"/>
  <c r="L62" i="1" s="1"/>
  <c r="K63" i="1"/>
  <c r="L63" i="1" s="1"/>
  <c r="K64" i="1"/>
  <c r="L64" i="1" s="1"/>
  <c r="K65" i="1"/>
  <c r="L65" i="1" s="1"/>
  <c r="K66" i="1"/>
  <c r="L66" i="1" s="1"/>
  <c r="K67" i="1"/>
  <c r="L67" i="1" s="1"/>
  <c r="K68" i="1"/>
  <c r="L68" i="1" s="1"/>
  <c r="K69" i="1"/>
  <c r="L69" i="1" s="1"/>
  <c r="K70" i="1"/>
  <c r="L70" i="1" s="1"/>
  <c r="K71" i="1"/>
  <c r="L71" i="1" s="1"/>
  <c r="K72" i="1"/>
  <c r="L72" i="1" s="1"/>
  <c r="K73" i="1"/>
  <c r="L73" i="1" s="1"/>
  <c r="K74" i="1"/>
  <c r="L74" i="1" s="1"/>
  <c r="K75" i="1"/>
  <c r="L75" i="1" s="1"/>
  <c r="K76" i="1"/>
  <c r="L76" i="1" s="1"/>
  <c r="K77" i="1"/>
  <c r="L77" i="1" s="1"/>
  <c r="K78" i="1"/>
  <c r="L78" i="1" s="1"/>
  <c r="K79" i="1"/>
  <c r="L79" i="1" s="1"/>
  <c r="K80" i="1"/>
  <c r="L80" i="1" s="1"/>
  <c r="K81" i="1"/>
  <c r="L81" i="1" s="1"/>
  <c r="K82" i="1"/>
  <c r="L82" i="1" s="1"/>
  <c r="K83" i="1"/>
  <c r="L83" i="1" s="1"/>
  <c r="K84" i="1"/>
  <c r="L84" i="1" s="1"/>
  <c r="K85" i="1"/>
  <c r="L85" i="1" s="1"/>
  <c r="K86" i="1"/>
  <c r="L86" i="1" s="1"/>
  <c r="K87" i="1"/>
  <c r="L87" i="1" s="1"/>
  <c r="K88" i="1"/>
  <c r="L88" i="1" s="1"/>
  <c r="K89" i="1"/>
  <c r="L89" i="1" s="1"/>
  <c r="K90" i="1"/>
  <c r="L90" i="1" s="1"/>
  <c r="K91" i="1"/>
  <c r="L91" i="1" s="1"/>
  <c r="K92" i="1"/>
  <c r="L92" i="1" s="1"/>
  <c r="K93" i="1"/>
  <c r="L93" i="1" s="1"/>
  <c r="K94" i="1"/>
  <c r="L94" i="1" s="1"/>
  <c r="K95" i="1"/>
  <c r="L95" i="1" s="1"/>
  <c r="K96" i="1"/>
  <c r="L96" i="1" s="1"/>
  <c r="K97" i="1"/>
  <c r="L97" i="1" s="1"/>
  <c r="K98" i="1"/>
  <c r="L98" i="1" s="1"/>
  <c r="K99" i="1"/>
  <c r="L99" i="1" s="1"/>
  <c r="K100" i="1"/>
  <c r="L100" i="1" s="1"/>
  <c r="K101" i="1"/>
  <c r="L101" i="1" s="1"/>
  <c r="K102" i="1"/>
  <c r="L102" i="1" s="1"/>
  <c r="K103" i="1"/>
  <c r="L103" i="1" s="1"/>
  <c r="K104" i="1"/>
  <c r="L104" i="1" s="1"/>
  <c r="K6" i="1"/>
  <c r="L6" i="1" s="1"/>
  <c r="K5" i="1"/>
  <c r="L5" i="1" s="1"/>
  <c r="K5" i="4" l="1"/>
  <c r="O5" i="4"/>
  <c r="S5" i="4"/>
  <c r="G5" i="4"/>
  <c r="I5" i="4"/>
  <c r="C20" i="3"/>
  <c r="C19" i="3"/>
  <c r="C17" i="3"/>
  <c r="AB21" i="4"/>
  <c r="AB20" i="4"/>
  <c r="AB19" i="4"/>
  <c r="AB18" i="4"/>
  <c r="AB17" i="4"/>
  <c r="AB16" i="4"/>
  <c r="AB15" i="4"/>
  <c r="AB14" i="4"/>
  <c r="AB22" i="4"/>
  <c r="AB24" i="4"/>
  <c r="AB23" i="4"/>
  <c r="AC21" i="4"/>
  <c r="AC17" i="4"/>
  <c r="Z21" i="4"/>
  <c r="AA21" i="4" s="1"/>
  <c r="Z18" i="4"/>
  <c r="AA18" i="4" s="1"/>
  <c r="Z17" i="4"/>
  <c r="AA17" i="4" s="1"/>
  <c r="Z14" i="4"/>
  <c r="AA14" i="4" s="1"/>
  <c r="AC24" i="4"/>
  <c r="AC20" i="4"/>
  <c r="AC16" i="4"/>
  <c r="AC23" i="4"/>
  <c r="AC19" i="4"/>
  <c r="AC15" i="4"/>
  <c r="AC22" i="4"/>
  <c r="AC18" i="4"/>
  <c r="AC14" i="4"/>
  <c r="Z20" i="4"/>
  <c r="AA20" i="4" s="1"/>
  <c r="Z19" i="4"/>
  <c r="AA19" i="4" s="1"/>
  <c r="Z16" i="4"/>
  <c r="AA16" i="4" s="1"/>
  <c r="Z15" i="4"/>
  <c r="AA15" i="4" s="1"/>
  <c r="Z24" i="4"/>
  <c r="AA24" i="4" s="1"/>
  <c r="Z23" i="4"/>
  <c r="AA23" i="4" s="1"/>
  <c r="Z22" i="4"/>
  <c r="AA22" i="4" s="1"/>
  <c r="AC9" i="4"/>
  <c r="Z13" i="4"/>
  <c r="AA13" i="4" s="1"/>
  <c r="Z10" i="4"/>
  <c r="AA10" i="4" s="1"/>
  <c r="Z12" i="4"/>
  <c r="AA12" i="4" s="1"/>
  <c r="Z11" i="4"/>
  <c r="AA11" i="4" s="1"/>
  <c r="Z9" i="4"/>
  <c r="AA9" i="4" s="1"/>
  <c r="AC10" i="4"/>
  <c r="AC12" i="4"/>
  <c r="AB9" i="4"/>
  <c r="AB13" i="4"/>
  <c r="AB12" i="4"/>
  <c r="AB11" i="4"/>
  <c r="AC13" i="4"/>
  <c r="AB10" i="4"/>
  <c r="AC11" i="4"/>
  <c r="C21" i="3" l="1"/>
  <c r="AC8" i="4"/>
  <c r="AB6" i="4"/>
  <c r="AC7" i="4"/>
  <c r="AC6" i="4"/>
  <c r="Z7" i="4"/>
  <c r="AA7" i="4" s="1"/>
  <c r="AB7" i="4"/>
  <c r="Z6" i="4"/>
  <c r="AA6" i="4" s="1"/>
  <c r="Z8" i="4"/>
  <c r="AA8" i="4" s="1"/>
  <c r="AB8" i="4"/>
  <c r="AD17" i="4" a="1"/>
  <c r="AD17" i="4" s="1"/>
  <c r="AD15" i="4" a="1"/>
  <c r="AD15" i="4" s="1"/>
  <c r="AD24" i="4" a="1"/>
  <c r="AD24" i="4" s="1"/>
  <c r="AD21" i="4" a="1"/>
  <c r="AD21" i="4" s="1"/>
  <c r="AD14" i="4" a="1"/>
  <c r="AD14" i="4" s="1"/>
  <c r="AD19" i="4" a="1"/>
  <c r="AD19" i="4" s="1"/>
  <c r="AD18" i="4" a="1"/>
  <c r="AD18" i="4" s="1"/>
  <c r="AD23" i="4" a="1"/>
  <c r="AD23" i="4" s="1"/>
  <c r="AD16" i="4" a="1"/>
  <c r="AD16" i="4" s="1"/>
  <c r="AD20" i="4" a="1"/>
  <c r="AD20" i="4" s="1"/>
  <c r="AD22" i="4" a="1"/>
  <c r="AD22" i="4" s="1"/>
  <c r="Z5" i="4"/>
  <c r="AA5" i="4" s="1"/>
  <c r="AD9" i="4" a="1"/>
  <c r="AD9" i="4" s="1"/>
  <c r="AD10" i="4" a="1"/>
  <c r="AD10" i="4" s="1"/>
  <c r="AD12" i="4" a="1"/>
  <c r="AD12" i="4" s="1"/>
  <c r="AD13" i="4" a="1"/>
  <c r="AD13" i="4" s="1"/>
  <c r="AD11" i="4" a="1"/>
  <c r="AD11" i="4" s="1"/>
  <c r="AB5" i="4"/>
  <c r="AC5" i="4"/>
  <c r="AD8" i="4" l="1" a="1"/>
  <c r="AD8" i="4" s="1"/>
  <c r="AD6" i="4" a="1"/>
  <c r="AD6" i="4" s="1"/>
  <c r="AD7" i="4" a="1"/>
  <c r="AD7" i="4" s="1"/>
  <c r="AD5" i="4" a="1"/>
  <c r="AD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<sst xmlns="http://schemas.openxmlformats.org/spreadsheetml/2006/main" count="169" uniqueCount="84">
  <si>
    <t>氏名</t>
    <rPh sb="0" eb="2">
      <t>シメイ</t>
    </rPh>
    <phoneticPr fontId="1"/>
  </si>
  <si>
    <t>姓</t>
    <rPh sb="0" eb="1">
      <t>セイ</t>
    </rPh>
    <phoneticPr fontId="1"/>
  </si>
  <si>
    <t>名</t>
    <rPh sb="0" eb="1">
      <t>メイ</t>
    </rPh>
    <phoneticPr fontId="1"/>
  </si>
  <si>
    <t>性別</t>
    <rPh sb="0" eb="2">
      <t>セイベツ</t>
    </rPh>
    <phoneticPr fontId="1"/>
  </si>
  <si>
    <t>生年月日</t>
    <rPh sb="0" eb="4">
      <t>セイネンガッピ</t>
    </rPh>
    <phoneticPr fontId="1"/>
  </si>
  <si>
    <t>年齢区分</t>
    <rPh sb="0" eb="4">
      <t>ネンレイクブン</t>
    </rPh>
    <phoneticPr fontId="1"/>
  </si>
  <si>
    <t>自由形</t>
    <rPh sb="0" eb="3">
      <t>ジユウガタ</t>
    </rPh>
    <phoneticPr fontId="1"/>
  </si>
  <si>
    <t>25m</t>
    <phoneticPr fontId="1"/>
  </si>
  <si>
    <t>50m</t>
    <phoneticPr fontId="1"/>
  </si>
  <si>
    <t>100m</t>
    <phoneticPr fontId="1"/>
  </si>
  <si>
    <t>200m</t>
    <phoneticPr fontId="1"/>
  </si>
  <si>
    <t>背泳ぎ</t>
    <rPh sb="0" eb="2">
      <t>セオヨ</t>
    </rPh>
    <phoneticPr fontId="1"/>
  </si>
  <si>
    <t>平泳ぎ</t>
    <rPh sb="0" eb="2">
      <t>ヒラオヨ</t>
    </rPh>
    <phoneticPr fontId="1"/>
  </si>
  <si>
    <t>バタフライ</t>
    <phoneticPr fontId="1"/>
  </si>
  <si>
    <t>個人メドレー</t>
    <rPh sb="0" eb="2">
      <t>コジン</t>
    </rPh>
    <phoneticPr fontId="1"/>
  </si>
  <si>
    <t>男</t>
  </si>
  <si>
    <t>年齢基準</t>
    <rPh sb="0" eb="2">
      <t>ネンレイ</t>
    </rPh>
    <rPh sb="2" eb="4">
      <t>キジュン</t>
    </rPh>
    <phoneticPr fontId="1"/>
  </si>
  <si>
    <t>リレー年齢</t>
    <rPh sb="3" eb="5">
      <t>ネンレイ</t>
    </rPh>
    <phoneticPr fontId="1"/>
  </si>
  <si>
    <t>No.</t>
    <phoneticPr fontId="1"/>
  </si>
  <si>
    <t>エントリー種目</t>
    <rPh sb="5" eb="7">
      <t>シュモク</t>
    </rPh>
    <phoneticPr fontId="1"/>
  </si>
  <si>
    <t>年齢</t>
    <rPh sb="0" eb="2">
      <t>ネンレイ</t>
    </rPh>
    <phoneticPr fontId="1"/>
  </si>
  <si>
    <t>第１泳者</t>
    <rPh sb="0" eb="1">
      <t>ダイ</t>
    </rPh>
    <rPh sb="2" eb="3">
      <t>オヨ</t>
    </rPh>
    <rPh sb="3" eb="4">
      <t>モノ</t>
    </rPh>
    <phoneticPr fontId="1"/>
  </si>
  <si>
    <t>第２泳者</t>
    <rPh sb="0" eb="1">
      <t>ダイ</t>
    </rPh>
    <rPh sb="2" eb="3">
      <t>オヨ</t>
    </rPh>
    <rPh sb="3" eb="4">
      <t>モノ</t>
    </rPh>
    <phoneticPr fontId="1"/>
  </si>
  <si>
    <t>第３泳者</t>
    <rPh sb="0" eb="1">
      <t>ダイ</t>
    </rPh>
    <rPh sb="2" eb="3">
      <t>オヨ</t>
    </rPh>
    <rPh sb="3" eb="4">
      <t>モノ</t>
    </rPh>
    <phoneticPr fontId="1"/>
  </si>
  <si>
    <t>第４泳者</t>
    <rPh sb="0" eb="1">
      <t>ダイ</t>
    </rPh>
    <rPh sb="2" eb="3">
      <t>オヨ</t>
    </rPh>
    <rPh sb="3" eb="4">
      <t>モノ</t>
    </rPh>
    <phoneticPr fontId="1"/>
  </si>
  <si>
    <t>氏名</t>
    <rPh sb="0" eb="2">
      <t>シメイ</t>
    </rPh>
    <phoneticPr fontId="1"/>
  </si>
  <si>
    <t>リレー種目</t>
    <rPh sb="3" eb="5">
      <t>シュモク</t>
    </rPh>
    <phoneticPr fontId="1"/>
  </si>
  <si>
    <t>100m フリーリレー</t>
    <phoneticPr fontId="1"/>
  </si>
  <si>
    <t>100m メドレーリレー</t>
    <phoneticPr fontId="1"/>
  </si>
  <si>
    <t>200m フリーリレー</t>
    <phoneticPr fontId="1"/>
  </si>
  <si>
    <t>200m メドレーリレー</t>
    <phoneticPr fontId="1"/>
  </si>
  <si>
    <t>性別</t>
    <rPh sb="0" eb="2">
      <t>セイベツ</t>
    </rPh>
    <phoneticPr fontId="1"/>
  </si>
  <si>
    <t>石川</t>
    <rPh sb="0" eb="2">
      <t>イシカワ</t>
    </rPh>
    <phoneticPr fontId="1"/>
  </si>
  <si>
    <t>泳太郎</t>
    <rPh sb="0" eb="1">
      <t>エイ</t>
    </rPh>
    <rPh sb="1" eb="3">
      <t>タロウ</t>
    </rPh>
    <phoneticPr fontId="1"/>
  </si>
  <si>
    <t>基準
年齢</t>
    <rPh sb="0" eb="2">
      <t>キジュン</t>
    </rPh>
    <rPh sb="3" eb="5">
      <t>ネンレイ</t>
    </rPh>
    <phoneticPr fontId="1"/>
  </si>
  <si>
    <t>年齢
区分</t>
    <rPh sb="0" eb="2">
      <t>ネンレイ</t>
    </rPh>
    <rPh sb="3" eb="5">
      <t>クブン</t>
    </rPh>
    <phoneticPr fontId="1"/>
  </si>
  <si>
    <t>合計
年齢</t>
    <rPh sb="0" eb="2">
      <t>ゴウケイ</t>
    </rPh>
    <rPh sb="3" eb="5">
      <t>ネンレイ</t>
    </rPh>
    <phoneticPr fontId="1"/>
  </si>
  <si>
    <t>年齢
区分</t>
    <rPh sb="0" eb="2">
      <t>ネンレイ</t>
    </rPh>
    <rPh sb="3" eb="5">
      <t>クブン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</si>
  <si>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</si>
  <si>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</si>
  <si>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エントリー
種目数</t>
    <rPh sb="6" eb="9">
      <t>シュモクスウ</t>
    </rPh>
    <phoneticPr fontId="1"/>
  </si>
  <si>
    <t>結果</t>
    <rPh sb="0" eb="2">
      <t>ケッカ</t>
    </rPh>
    <phoneticPr fontId="1"/>
  </si>
  <si>
    <t>団体名</t>
    <rPh sb="0" eb="3">
      <t>ダンタイメイ</t>
    </rPh>
    <phoneticPr fontId="1"/>
  </si>
  <si>
    <t>団体情報</t>
    <rPh sb="0" eb="2">
      <t>ダンタイ</t>
    </rPh>
    <rPh sb="2" eb="4">
      <t>ジョウホウ</t>
    </rPh>
    <phoneticPr fontId="1"/>
  </si>
  <si>
    <t>責任者情報</t>
    <rPh sb="0" eb="3">
      <t>セキニンシャ</t>
    </rPh>
    <rPh sb="3" eb="5">
      <t>ジョウホウ</t>
    </rPh>
    <phoneticPr fontId="1"/>
  </si>
  <si>
    <t>電話番号</t>
    <rPh sb="0" eb="4">
      <t>デンワバンゴウ</t>
    </rPh>
    <phoneticPr fontId="1"/>
  </si>
  <si>
    <t>メールアドレス</t>
    <phoneticPr fontId="1"/>
  </si>
  <si>
    <t>住所</t>
    <rPh sb="0" eb="2">
      <t>ジュウショ</t>
    </rPh>
    <phoneticPr fontId="1"/>
  </si>
  <si>
    <t>エントリー情報</t>
    <rPh sb="5" eb="7">
      <t>ジョウホウ</t>
    </rPh>
    <phoneticPr fontId="1"/>
  </si>
  <si>
    <t>個人申込種目数</t>
    <rPh sb="0" eb="2">
      <t>コジン</t>
    </rPh>
    <rPh sb="2" eb="4">
      <t>モウシコ</t>
    </rPh>
    <rPh sb="4" eb="7">
      <t>シュモクスウ</t>
    </rPh>
    <phoneticPr fontId="1"/>
  </si>
  <si>
    <t>リレー申込種目数</t>
    <rPh sb="3" eb="5">
      <t>モウシコミ</t>
    </rPh>
    <rPh sb="5" eb="8">
      <t>シュモクスウ</t>
    </rPh>
    <phoneticPr fontId="1"/>
  </si>
  <si>
    <t>削除</t>
    <rPh sb="0" eb="2">
      <t>サクジョ</t>
    </rPh>
    <phoneticPr fontId="1"/>
  </si>
  <si>
    <t>エントリー料金</t>
    <rPh sb="5" eb="7">
      <t>リョウキン</t>
    </rPh>
    <phoneticPr fontId="1"/>
  </si>
  <si>
    <t>個人</t>
    <rPh sb="0" eb="2">
      <t>コジン</t>
    </rPh>
    <phoneticPr fontId="1"/>
  </si>
  <si>
    <t>リレー</t>
    <phoneticPr fontId="1"/>
  </si>
  <si>
    <t>カナ</t>
    <phoneticPr fontId="1"/>
  </si>
  <si>
    <t>セイ</t>
    <phoneticPr fontId="1"/>
  </si>
  <si>
    <t>メイ</t>
    <phoneticPr fontId="1"/>
  </si>
  <si>
    <t>イシカワ</t>
    <phoneticPr fontId="1"/>
  </si>
  <si>
    <t>エイタロウ</t>
    <phoneticPr fontId="1"/>
  </si>
  <si>
    <t>コード</t>
    <phoneticPr fontId="1"/>
  </si>
  <si>
    <t>団体名略称</t>
    <rPh sb="0" eb="2">
      <t>ダンタイ</t>
    </rPh>
    <rPh sb="2" eb="3">
      <t>メイ</t>
    </rPh>
    <rPh sb="3" eb="5">
      <t>リャクショウ</t>
    </rPh>
    <phoneticPr fontId="1"/>
  </si>
  <si>
    <t/>
  </si>
  <si>
    <t>日本マスターズ水泳協会</t>
    <rPh sb="0" eb="2">
      <t>ニホン</t>
    </rPh>
    <rPh sb="7" eb="11">
      <t>スイエイキョウカイ</t>
    </rPh>
    <phoneticPr fontId="1"/>
  </si>
  <si>
    <t>マスターズ登録№</t>
    <rPh sb="5" eb="7">
      <t>トウロク</t>
    </rPh>
    <phoneticPr fontId="1"/>
  </si>
  <si>
    <t>申込金額</t>
    <rPh sb="0" eb="4">
      <t>モウシコミキンガク</t>
    </rPh>
    <phoneticPr fontId="1"/>
  </si>
  <si>
    <t>石川県所在チーム</t>
    <rPh sb="0" eb="3">
      <t>イシカワケン</t>
    </rPh>
    <rPh sb="3" eb="5">
      <t>ショザイ</t>
    </rPh>
    <phoneticPr fontId="1"/>
  </si>
  <si>
    <t>石川所在</t>
    <rPh sb="0" eb="4">
      <t>イシカワショザイ</t>
    </rPh>
    <phoneticPr fontId="1"/>
  </si>
  <si>
    <t>はい</t>
    <phoneticPr fontId="1"/>
  </si>
  <si>
    <t>いいえ（県外）</t>
    <rPh sb="4" eb="6">
      <t>ケンガイ</t>
    </rPh>
    <phoneticPr fontId="1"/>
  </si>
  <si>
    <t>個人ID番号</t>
    <rPh sb="0" eb="2">
      <t>コジン</t>
    </rPh>
    <rPh sb="4" eb="6">
      <t>バンゴウ</t>
    </rPh>
    <phoneticPr fontId="1"/>
  </si>
  <si>
    <t>個人申込金額</t>
    <rPh sb="0" eb="2">
      <t>コジン</t>
    </rPh>
    <rPh sb="2" eb="4">
      <t>モウシコミ</t>
    </rPh>
    <rPh sb="4" eb="6">
      <t>キンガク</t>
    </rPh>
    <phoneticPr fontId="1"/>
  </si>
  <si>
    <t>プログラム数</t>
    <rPh sb="5" eb="6">
      <t>スウ</t>
    </rPh>
    <phoneticPr fontId="1"/>
  </si>
  <si>
    <t>プログラム金額</t>
    <rPh sb="5" eb="7">
      <t>キンガク</t>
    </rPh>
    <phoneticPr fontId="1"/>
  </si>
  <si>
    <t>リレー申込金額</t>
  </si>
  <si>
    <t>申込金額計</t>
    <rPh sb="0" eb="5">
      <t>モウシコミキンガクケイ</t>
    </rPh>
    <phoneticPr fontId="1"/>
  </si>
  <si>
    <t>分</t>
    <rPh sb="0" eb="1">
      <t>フン</t>
    </rPh>
    <phoneticPr fontId="7"/>
  </si>
  <si>
    <t>秒</t>
    <rPh sb="0" eb="1">
      <t>ビョウ</t>
    </rPh>
    <phoneticPr fontId="7"/>
  </si>
  <si>
    <t>1/100</t>
    <phoneticPr fontId="7"/>
  </si>
  <si>
    <t>エントリータイム</t>
    <phoneticPr fontId="7"/>
  </si>
  <si>
    <t xml:space="preserve"> </t>
    <phoneticPr fontId="1"/>
  </si>
  <si>
    <t>寄付
口数</t>
    <rPh sb="0" eb="2">
      <t>キフ</t>
    </rPh>
    <rPh sb="3" eb="5">
      <t>クチスウ</t>
    </rPh>
    <phoneticPr fontId="1"/>
  </si>
  <si>
    <t>県内</t>
    <rPh sb="0" eb="2">
      <t>ケンナイ</t>
    </rPh>
    <phoneticPr fontId="1"/>
  </si>
  <si>
    <t>県外</t>
    <rPh sb="0" eb="2">
      <t>ケンガイ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</si>
</sst>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 &quot;¥&quot;* #,##0_ ;_ &quot;¥&quot;* \-#,##0_ ;_ &quot;¥&quot;* &quot;-&quot;_ ;_ @_ "/>
    <numFmt numFmtId="176" formatCode="0\-00\-00"/>
  </numFmts>
  <fonts count="1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8"/>
      <color theme="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color indexed="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tted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dotted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dotted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dotted">
        <color indexed="64"/>
      </right>
      <top style="hair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</cellStyleXfs>
  <cellXfs count="1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11" xfId="0" applyBorder="1">
      <alignment vertical="center"/>
    </xf>
    <xf numFmtId="0" fontId="0" fillId="2" borderId="24" xfId="0" applyFill="1" applyBorder="1">
      <alignment vertical="center"/>
    </xf>
    <xf numFmtId="0" fontId="0" fillId="0" borderId="2" xfId="0" applyBorder="1">
      <alignment vertical="center"/>
    </xf>
    <xf numFmtId="0" fontId="0" fillId="0" borderId="34" xfId="0" applyBorder="1">
      <alignment vertical="center"/>
    </xf>
    <xf numFmtId="0" fontId="0" fillId="0" borderId="37" xfId="0" applyBorder="1">
      <alignment vertical="center"/>
    </xf>
    <xf numFmtId="0" fontId="0" fillId="0" borderId="39" xfId="0" applyBorder="1">
      <alignment vertical="center"/>
    </xf>
    <xf numFmtId="0" fontId="0" fillId="0" borderId="40" xfId="0" applyBorder="1">
      <alignment vertical="center"/>
    </xf>
    <xf numFmtId="0" fontId="0" fillId="0" borderId="44" xfId="0" applyBorder="1">
      <alignment vertical="center"/>
    </xf>
    <xf numFmtId="0" fontId="0" fillId="2" borderId="36" xfId="0" applyFill="1" applyBorder="1">
      <alignment vertical="center"/>
    </xf>
    <xf numFmtId="0" fontId="0" fillId="2" borderId="38" xfId="0" applyFill="1" applyBorder="1">
      <alignment vertical="center"/>
    </xf>
    <xf numFmtId="0" fontId="0" fillId="2" borderId="36" xfId="0" applyFill="1" applyBorder="1" applyAlignment="1">
      <alignment vertical="center" wrapText="1"/>
    </xf>
    <xf numFmtId="42" fontId="0" fillId="0" borderId="37" xfId="0" applyNumberFormat="1" applyBorder="1">
      <alignment vertical="center"/>
    </xf>
    <xf numFmtId="42" fontId="0" fillId="0" borderId="40" xfId="0" applyNumberFormat="1" applyBorder="1">
      <alignment vertical="center"/>
    </xf>
    <xf numFmtId="0" fontId="0" fillId="0" borderId="53" xfId="0" applyBorder="1">
      <alignment vertical="center"/>
    </xf>
    <xf numFmtId="0" fontId="0" fillId="0" borderId="54" xfId="0" applyBorder="1">
      <alignment vertical="center"/>
    </xf>
    <xf numFmtId="0" fontId="3" fillId="0" borderId="24" xfId="0" applyFont="1" applyBorder="1">
      <alignment vertical="center"/>
    </xf>
    <xf numFmtId="0" fontId="3" fillId="3" borderId="2" xfId="0" applyFont="1" applyFill="1" applyBorder="1" applyProtection="1">
      <alignment vertical="center"/>
      <protection locked="0"/>
    </xf>
    <xf numFmtId="0" fontId="3" fillId="3" borderId="10" xfId="0" applyFont="1" applyFill="1" applyBorder="1" applyAlignment="1" applyProtection="1">
      <alignment horizontal="center" vertical="center"/>
      <protection locked="0"/>
    </xf>
    <xf numFmtId="0" fontId="3" fillId="3" borderId="17" xfId="0" applyFont="1" applyFill="1" applyBorder="1" applyProtection="1">
      <alignment vertical="center"/>
      <protection locked="0"/>
    </xf>
    <xf numFmtId="0" fontId="3" fillId="0" borderId="8" xfId="0" applyFont="1" applyBorder="1" applyAlignment="1">
      <alignment horizontal="center" vertical="center"/>
    </xf>
    <xf numFmtId="0" fontId="3" fillId="0" borderId="18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44" xfId="0" applyFont="1" applyBorder="1">
      <alignment vertical="center"/>
    </xf>
    <xf numFmtId="0" fontId="3" fillId="0" borderId="36" xfId="0" applyFont="1" applyBorder="1">
      <alignment vertical="center"/>
    </xf>
    <xf numFmtId="0" fontId="3" fillId="3" borderId="34" xfId="0" applyFont="1" applyFill="1" applyBorder="1" applyProtection="1">
      <alignment vertical="center"/>
      <protection locked="0"/>
    </xf>
    <xf numFmtId="0" fontId="3" fillId="3" borderId="35" xfId="0" applyFont="1" applyFill="1" applyBorder="1" applyAlignment="1" applyProtection="1">
      <alignment horizontal="center" vertical="center"/>
      <protection locked="0"/>
    </xf>
    <xf numFmtId="0" fontId="3" fillId="3" borderId="41" xfId="0" applyFont="1" applyFill="1" applyBorder="1" applyProtection="1">
      <alignment vertical="center"/>
      <protection locked="0"/>
    </xf>
    <xf numFmtId="0" fontId="3" fillId="0" borderId="34" xfId="0" applyFont="1" applyBorder="1">
      <alignment vertical="center"/>
    </xf>
    <xf numFmtId="0" fontId="3" fillId="0" borderId="37" xfId="0" applyFont="1" applyBorder="1">
      <alignment vertical="center"/>
    </xf>
    <xf numFmtId="0" fontId="3" fillId="0" borderId="38" xfId="0" applyFont="1" applyBorder="1">
      <alignment vertical="center"/>
    </xf>
    <xf numFmtId="0" fontId="3" fillId="3" borderId="39" xfId="0" applyFont="1" applyFill="1" applyBorder="1" applyProtection="1">
      <alignment vertical="center"/>
      <protection locked="0"/>
    </xf>
    <xf numFmtId="0" fontId="3" fillId="3" borderId="43" xfId="0" applyFont="1" applyFill="1" applyBorder="1" applyAlignment="1" applyProtection="1">
      <alignment horizontal="center" vertical="center"/>
      <protection locked="0"/>
    </xf>
    <xf numFmtId="0" fontId="3" fillId="3" borderId="42" xfId="0" applyFont="1" applyFill="1" applyBorder="1" applyProtection="1">
      <alignment vertical="center"/>
      <protection locked="0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>
      <alignment vertical="center"/>
    </xf>
    <xf numFmtId="0" fontId="3" fillId="3" borderId="19" xfId="0" applyFont="1" applyFill="1" applyBorder="1" applyProtection="1">
      <alignment vertical="center"/>
      <protection locked="0"/>
    </xf>
    <xf numFmtId="0" fontId="3" fillId="0" borderId="39" xfId="0" applyFont="1" applyBorder="1">
      <alignment vertical="center"/>
    </xf>
    <xf numFmtId="0" fontId="3" fillId="0" borderId="40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2" xfId="0" applyFont="1" applyBorder="1" applyProtection="1">
      <alignment vertical="center"/>
      <protection locked="0"/>
    </xf>
    <xf numFmtId="0" fontId="3" fillId="3" borderId="30" xfId="0" applyFont="1" applyFill="1" applyBorder="1" applyAlignment="1" applyProtection="1">
      <alignment horizontal="center" vertical="center"/>
      <protection locked="0"/>
    </xf>
    <xf numFmtId="0" fontId="3" fillId="3" borderId="5" xfId="0" applyFont="1" applyFill="1" applyBorder="1" applyAlignment="1" applyProtection="1">
      <alignment horizontal="center" vertical="center"/>
      <protection locked="0"/>
    </xf>
    <xf numFmtId="0" fontId="3" fillId="3" borderId="6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4" fontId="3" fillId="3" borderId="2" xfId="0" applyNumberFormat="1" applyFont="1" applyFill="1" applyBorder="1" applyProtection="1">
      <alignment vertical="center"/>
      <protection locked="0"/>
    </xf>
    <xf numFmtId="0" fontId="3" fillId="0" borderId="10" xfId="0" applyFont="1" applyBorder="1">
      <alignment vertical="center"/>
    </xf>
    <xf numFmtId="0" fontId="3" fillId="0" borderId="44" xfId="0" applyFont="1" applyBorder="1" applyAlignment="1">
      <alignment horizontal="center" vertical="center"/>
    </xf>
    <xf numFmtId="0" fontId="3" fillId="0" borderId="25" xfId="0" applyFont="1" applyBorder="1">
      <alignment vertical="center"/>
    </xf>
    <xf numFmtId="0" fontId="3" fillId="0" borderId="28" xfId="0" applyFont="1" applyBorder="1" applyProtection="1">
      <alignment vertical="center"/>
      <protection locked="0"/>
    </xf>
    <xf numFmtId="0" fontId="3" fillId="3" borderId="31" xfId="0" applyFont="1" applyFill="1" applyBorder="1" applyAlignment="1" applyProtection="1">
      <alignment horizontal="center" vertical="center"/>
      <protection locked="0"/>
    </xf>
    <xf numFmtId="0" fontId="3" fillId="3" borderId="26" xfId="0" applyFont="1" applyFill="1" applyBorder="1" applyAlignment="1" applyProtection="1">
      <alignment horizontal="center" vertical="center"/>
      <protection locked="0"/>
    </xf>
    <xf numFmtId="0" fontId="3" fillId="3" borderId="27" xfId="0" applyFont="1" applyFill="1" applyBorder="1" applyAlignment="1" applyProtection="1">
      <alignment horizontal="center" vertical="center"/>
      <protection locked="0"/>
    </xf>
    <xf numFmtId="0" fontId="3" fillId="3" borderId="28" xfId="0" applyFont="1" applyFill="1" applyBorder="1" applyAlignment="1" applyProtection="1">
      <alignment horizontal="center" vertical="center"/>
      <protection locked="0"/>
    </xf>
    <xf numFmtId="14" fontId="3" fillId="3" borderId="28" xfId="0" applyNumberFormat="1" applyFont="1" applyFill="1" applyBorder="1" applyProtection="1">
      <alignment vertical="center"/>
      <protection locked="0"/>
    </xf>
    <xf numFmtId="0" fontId="3" fillId="0" borderId="28" xfId="0" applyFont="1" applyBorder="1">
      <alignment vertical="center"/>
    </xf>
    <xf numFmtId="0" fontId="3" fillId="0" borderId="29" xfId="0" applyFont="1" applyBorder="1">
      <alignment vertical="center"/>
    </xf>
    <xf numFmtId="0" fontId="3" fillId="0" borderId="50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2" borderId="24" xfId="0" applyFont="1" applyFill="1" applyBorder="1">
      <alignment vertical="center"/>
    </xf>
    <xf numFmtId="0" fontId="3" fillId="2" borderId="52" xfId="0" applyFont="1" applyFill="1" applyBorder="1">
      <alignment vertical="center"/>
    </xf>
    <xf numFmtId="0" fontId="3" fillId="2" borderId="30" xfId="0" applyFont="1" applyFill="1" applyBorder="1">
      <alignment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4" fontId="3" fillId="2" borderId="2" xfId="0" applyNumberFormat="1" applyFont="1" applyFill="1" applyBorder="1">
      <alignment vertical="center"/>
    </xf>
    <xf numFmtId="0" fontId="3" fillId="2" borderId="2" xfId="0" applyFont="1" applyFill="1" applyBorder="1">
      <alignment vertical="center"/>
    </xf>
    <xf numFmtId="0" fontId="3" fillId="2" borderId="10" xfId="0" applyFont="1" applyFill="1" applyBorder="1">
      <alignment vertical="center"/>
    </xf>
    <xf numFmtId="0" fontId="3" fillId="2" borderId="44" xfId="0" applyFont="1" applyFill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5" fillId="0" borderId="56" xfId="0" applyFont="1" applyBorder="1" applyAlignment="1">
      <alignment horizontal="center" vertical="center"/>
    </xf>
    <xf numFmtId="0" fontId="0" fillId="2" borderId="58" xfId="0" applyFill="1" applyBorder="1" applyAlignment="1">
      <alignment vertical="center" wrapText="1"/>
    </xf>
    <xf numFmtId="0" fontId="3" fillId="3" borderId="2" xfId="0" applyFont="1" applyFill="1" applyBorder="1" applyAlignment="1" applyProtection="1">
      <alignment horizontal="center" vertical="center"/>
      <protection locked="0" hidden="1"/>
    </xf>
    <xf numFmtId="0" fontId="3" fillId="3" borderId="28" xfId="0" applyFont="1" applyFill="1" applyBorder="1" applyAlignment="1" applyProtection="1">
      <alignment horizontal="center" vertical="center"/>
      <protection locked="0" hidden="1"/>
    </xf>
    <xf numFmtId="0" fontId="0" fillId="3" borderId="44" xfId="0" applyFill="1" applyBorder="1" applyProtection="1">
      <alignment vertical="center"/>
      <protection locked="0"/>
    </xf>
    <xf numFmtId="0" fontId="0" fillId="3" borderId="37" xfId="0" applyFill="1" applyBorder="1" applyProtection="1">
      <alignment vertical="center"/>
      <protection locked="0"/>
    </xf>
    <xf numFmtId="0" fontId="0" fillId="3" borderId="40" xfId="0" applyFill="1" applyBorder="1" applyProtection="1">
      <alignment vertical="center"/>
      <protection locked="0"/>
    </xf>
    <xf numFmtId="0" fontId="0" fillId="3" borderId="59" xfId="0" applyFill="1" applyBorder="1" applyProtection="1">
      <alignment vertical="center"/>
      <protection locked="0"/>
    </xf>
    <xf numFmtId="0" fontId="0" fillId="2" borderId="58" xfId="0" applyFill="1" applyBorder="1">
      <alignment vertical="center"/>
    </xf>
    <xf numFmtId="42" fontId="0" fillId="0" borderId="59" xfId="0" applyNumberFormat="1" applyBorder="1">
      <alignment vertical="center"/>
    </xf>
    <xf numFmtId="0" fontId="10" fillId="0" borderId="70" xfId="1" applyFont="1" applyBorder="1" applyAlignment="1">
      <alignment horizontal="right"/>
    </xf>
    <xf numFmtId="0" fontId="10" fillId="0" borderId="73" xfId="1" applyFont="1" applyBorder="1" applyAlignment="1">
      <alignment horizontal="right"/>
    </xf>
    <xf numFmtId="0" fontId="10" fillId="0" borderId="78" xfId="1" applyFont="1" applyBorder="1" applyAlignment="1">
      <alignment horizontal="right"/>
    </xf>
    <xf numFmtId="0" fontId="10" fillId="0" borderId="82" xfId="1" applyFont="1" applyBorder="1" applyAlignment="1">
      <alignment horizontal="right"/>
    </xf>
    <xf numFmtId="0" fontId="6" fillId="3" borderId="68" xfId="1" applyFill="1" applyBorder="1" applyProtection="1">
      <alignment vertical="center"/>
      <protection locked="0"/>
    </xf>
    <xf numFmtId="0" fontId="6" fillId="3" borderId="71" xfId="1" applyFill="1" applyBorder="1" applyProtection="1">
      <alignment vertical="center"/>
      <protection locked="0"/>
    </xf>
    <xf numFmtId="0" fontId="6" fillId="3" borderId="76" xfId="1" applyFill="1" applyBorder="1" applyProtection="1">
      <alignment vertical="center"/>
      <protection locked="0"/>
    </xf>
    <xf numFmtId="0" fontId="6" fillId="3" borderId="79" xfId="1" applyFill="1" applyBorder="1" applyProtection="1">
      <alignment vertical="center"/>
      <protection locked="0"/>
    </xf>
    <xf numFmtId="0" fontId="6" fillId="3" borderId="80" xfId="1" applyFill="1" applyBorder="1" applyProtection="1">
      <alignment vertical="center"/>
      <protection locked="0"/>
    </xf>
    <xf numFmtId="0" fontId="6" fillId="3" borderId="69" xfId="1" applyFill="1" applyBorder="1" applyProtection="1">
      <alignment vertical="center"/>
      <protection locked="0"/>
    </xf>
    <xf numFmtId="0" fontId="6" fillId="3" borderId="74" xfId="1" applyFill="1" applyBorder="1" applyProtection="1">
      <alignment vertical="center"/>
      <protection locked="0"/>
    </xf>
    <xf numFmtId="0" fontId="6" fillId="3" borderId="75" xfId="1" applyFill="1" applyBorder="1" applyProtection="1">
      <alignment vertical="center"/>
      <protection locked="0"/>
    </xf>
    <xf numFmtId="0" fontId="6" fillId="3" borderId="72" xfId="1" applyFill="1" applyBorder="1" applyProtection="1">
      <alignment vertical="center"/>
      <protection locked="0"/>
    </xf>
    <xf numFmtId="0" fontId="6" fillId="3" borderId="77" xfId="1" applyFill="1" applyBorder="1" applyProtection="1">
      <alignment vertical="center"/>
      <protection locked="0"/>
    </xf>
    <xf numFmtId="0" fontId="6" fillId="3" borderId="81" xfId="1" applyFill="1" applyBorder="1" applyProtection="1">
      <alignment vertical="center"/>
      <protection locked="0"/>
    </xf>
    <xf numFmtId="176" fontId="3" fillId="2" borderId="17" xfId="0" applyNumberFormat="1" applyFont="1" applyFill="1" applyBorder="1" applyAlignment="1">
      <alignment horizontal="center" vertical="center"/>
    </xf>
    <xf numFmtId="176" fontId="3" fillId="2" borderId="8" xfId="0" applyNumberFormat="1" applyFont="1" applyFill="1" applyBorder="1" applyAlignment="1">
      <alignment horizontal="center" vertical="center"/>
    </xf>
    <xf numFmtId="176" fontId="3" fillId="2" borderId="18" xfId="0" applyNumberFormat="1" applyFont="1" applyFill="1" applyBorder="1" applyAlignment="1">
      <alignment horizontal="center" vertical="center"/>
    </xf>
    <xf numFmtId="176" fontId="3" fillId="3" borderId="17" xfId="0" applyNumberFormat="1" applyFont="1" applyFill="1" applyBorder="1" applyAlignment="1" applyProtection="1">
      <alignment horizontal="center" vertical="center"/>
      <protection locked="0"/>
    </xf>
    <xf numFmtId="176" fontId="3" fillId="3" borderId="8" xfId="0" applyNumberFormat="1" applyFont="1" applyFill="1" applyBorder="1" applyAlignment="1" applyProtection="1">
      <alignment horizontal="center" vertical="center"/>
      <protection locked="0"/>
    </xf>
    <xf numFmtId="176" fontId="3" fillId="3" borderId="18" xfId="0" applyNumberFormat="1" applyFont="1" applyFill="1" applyBorder="1" applyAlignment="1" applyProtection="1">
      <alignment horizontal="center" vertical="center"/>
      <protection locked="0"/>
    </xf>
    <xf numFmtId="176" fontId="3" fillId="3" borderId="19" xfId="0" applyNumberFormat="1" applyFont="1" applyFill="1" applyBorder="1" applyAlignment="1" applyProtection="1">
      <alignment horizontal="center" vertical="center"/>
      <protection locked="0"/>
    </xf>
    <xf numFmtId="176" fontId="3" fillId="3" borderId="20" xfId="0" applyNumberFormat="1" applyFont="1" applyFill="1" applyBorder="1" applyAlignment="1" applyProtection="1">
      <alignment horizontal="center" vertical="center"/>
      <protection locked="0"/>
    </xf>
    <xf numFmtId="176" fontId="3" fillId="3" borderId="21" xfId="0" applyNumberFormat="1" applyFont="1" applyFill="1" applyBorder="1" applyAlignment="1" applyProtection="1">
      <alignment horizontal="center" vertical="center"/>
      <protection locked="0"/>
    </xf>
    <xf numFmtId="38" fontId="3" fillId="0" borderId="44" xfId="3" applyFont="1" applyBorder="1" applyAlignment="1" applyProtection="1">
      <alignment horizontal="center" vertical="center"/>
      <protection hidden="1"/>
    </xf>
    <xf numFmtId="0" fontId="3" fillId="0" borderId="53" xfId="0" applyFont="1" applyBorder="1">
      <alignment vertical="center"/>
    </xf>
    <xf numFmtId="38" fontId="3" fillId="0" borderId="50" xfId="3" applyFont="1" applyBorder="1" applyAlignment="1" applyProtection="1">
      <alignment horizontal="center" vertical="center"/>
      <protection hidden="1"/>
    </xf>
    <xf numFmtId="0" fontId="0" fillId="4" borderId="46" xfId="0" applyFill="1" applyBorder="1" applyAlignment="1">
      <alignment horizontal="center" vertical="center"/>
    </xf>
    <xf numFmtId="0" fontId="0" fillId="4" borderId="47" xfId="0" applyFill="1" applyBorder="1" applyAlignment="1">
      <alignment horizontal="center" vertical="center"/>
    </xf>
    <xf numFmtId="0" fontId="0" fillId="4" borderId="51" xfId="0" applyFill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63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 wrapText="1"/>
    </xf>
    <xf numFmtId="0" fontId="6" fillId="0" borderId="43" xfId="1" applyBorder="1" applyAlignment="1">
      <alignment horizontal="center" vertical="center"/>
    </xf>
    <xf numFmtId="0" fontId="6" fillId="0" borderId="66" xfId="1" applyBorder="1" applyAlignment="1">
      <alignment horizontal="center" vertical="center"/>
    </xf>
    <xf numFmtId="0" fontId="6" fillId="0" borderId="67" xfId="1" applyBorder="1" applyAlignment="1">
      <alignment horizontal="center" vertical="center"/>
    </xf>
    <xf numFmtId="0" fontId="6" fillId="0" borderId="31" xfId="1" applyBorder="1" applyAlignment="1">
      <alignment horizontal="center" vertical="center"/>
    </xf>
    <xf numFmtId="0" fontId="6" fillId="0" borderId="64" xfId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0" fillId="0" borderId="63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2" fillId="0" borderId="60" xfId="0" applyFont="1" applyBorder="1" applyAlignment="1">
      <alignment horizontal="center" vertical="center"/>
    </xf>
    <xf numFmtId="0" fontId="2" fillId="0" borderId="61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8" fillId="0" borderId="22" xfId="1" applyFont="1" applyBorder="1" applyAlignment="1">
      <alignment horizontal="center" vertical="center"/>
    </xf>
    <xf numFmtId="0" fontId="8" fillId="0" borderId="65" xfId="1" applyFont="1" applyBorder="1" applyAlignment="1">
      <alignment horizontal="center" vertical="center"/>
    </xf>
    <xf numFmtId="0" fontId="8" fillId="0" borderId="63" xfId="1" applyFont="1" applyBorder="1" applyAlignment="1">
      <alignment horizontal="center" vertical="center"/>
    </xf>
  </cellXfs>
  <cellStyles count="4">
    <cellStyle name="桁区切り" xfId="3" builtinId="6"/>
    <cellStyle name="桁区切り 2" xfId="2" xr:uid="{88EE1A75-BF9C-4A71-A046-874B56C720E8}"/>
    <cellStyle name="標準" xfId="0" builtinId="0"/>
    <cellStyle name="標準 2" xfId="1" xr:uid="{6E3FF85D-43D3-48E6-B05A-A3253D2F6983}"/>
  </cellStyles>
  <dxfs count="3"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</dxfs>
  <tableStyles count="0" defaultTableStyle="TableStyleMedium2" defaultPivotStyle="PivotStyleLight16"/>
  <colors>
    <mruColors>
      <color rgb="FFFFFF99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76198</xdr:colOff>
      <xdr:row>1</xdr:row>
      <xdr:rowOff>19049</xdr:rowOff>
    </xdr:from>
    <xdr:to>
      <xdr:col>14</xdr:col>
      <xdr:colOff>314325</xdr:colOff>
      <xdr:row>20</xdr:row>
      <xdr:rowOff>171450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7058C76-446B-448E-5A65-D905214436E2}"/>
            </a:ext>
          </a:extLst>
        </xdr:cNvPr>
        <xdr:cNvSpPr txBox="1"/>
      </xdr:nvSpPr>
      <xdr:spPr>
        <a:xfrm>
          <a:off x="6105523" y="257174"/>
          <a:ext cx="7096127" cy="4733926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</a:t>
          </a:r>
          <a:r>
            <a:rPr kumimoji="1" lang="ja-JP" altLang="en-US" sz="1100"/>
            <a:t>入力は必ずはじめにこのシートを入力してから各シートに入力してください。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１．チームに所属して活動されている方は、「チーム情報」シート内の「団体情報」欄を入力してください。チームに所属されていない方は、「団体情報」欄の「団体名」を「一般」と入力してください。団体名略称は全角</a:t>
          </a:r>
          <a:r>
            <a:rPr kumimoji="1" lang="en-US" altLang="ja-JP" sz="1100"/>
            <a:t>6</a:t>
          </a:r>
          <a:r>
            <a:rPr kumimoji="1" lang="ja-JP" altLang="en-US" sz="1100"/>
            <a:t>文字以内で入力してください。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２．日本マスターズ水泳協会登録団体としてエントリーする場合は必ず「マスターズ登録№」に登録団体ナンバーを入力してください。</a:t>
          </a:r>
        </a:p>
        <a:p>
          <a:endParaRPr kumimoji="1" lang="en-US" altLang="ja-JP" sz="1100"/>
        </a:p>
        <a:p>
          <a:r>
            <a:rPr kumimoji="1" lang="ja-JP" altLang="en-US" sz="1100"/>
            <a:t>３．チームの所属の有無にかかわらず、「責任者情報」欄にお名前、連絡先を入力してください。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４．「個人種目一覧」シートにエントリーする個人の種目を入力してください。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５．「リレー種目一覧」シートにエントリーする情報を入力してください。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６．「チーム情報」シートのエントリー情報に購入を希望するプログラム数を入力し、個人種目金額及びリレー種目金額が各エントリーシートから正しく反映しているか確認してください。</a:t>
          </a:r>
          <a:endParaRPr kumimoji="1" lang="en-US" altLang="ja-JP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192881</xdr:colOff>
      <xdr:row>4</xdr:row>
      <xdr:rowOff>271461</xdr:rowOff>
    </xdr:from>
    <xdr:to>
      <xdr:col>39</xdr:col>
      <xdr:colOff>345282</xdr:colOff>
      <xdr:row>14</xdr:row>
      <xdr:rowOff>317499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CAC3649-A95A-D81B-CCDF-3CFA6414DA44}"/>
            </a:ext>
          </a:extLst>
        </xdr:cNvPr>
        <xdr:cNvSpPr txBox="1"/>
      </xdr:nvSpPr>
      <xdr:spPr>
        <a:xfrm>
          <a:off x="19230669" y="1382711"/>
          <a:ext cx="6307017" cy="3990365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各項目を記入する前に必ず「チーム情報」シートを記入してください。</a:t>
          </a:r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黄色の部分に必要な項目を入力してください。</a:t>
          </a:r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日本マスターズ水泳協会の</a:t>
          </a:r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2025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年登録者は必ず個人</a:t>
          </a:r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ID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番号を記入してください。</a:t>
          </a:r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寄付をいただける方は口数を記入してください。</a:t>
          </a:r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【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エントリータイムの入力方法</a:t>
          </a:r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】</a:t>
          </a:r>
        </a:p>
        <a:p>
          <a:pPr marL="0" indent="0"/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1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分</a:t>
          </a:r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15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秒</a:t>
          </a:r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00 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の場合 →</a:t>
          </a:r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1-15-00 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と入力してください（半角英数字）</a:t>
          </a:r>
        </a:p>
        <a:p>
          <a:pPr marL="0" indent="0"/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30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秒</a:t>
          </a:r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00 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の場合 → </a:t>
          </a:r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0-30-00 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と入力してください</a:t>
          </a:r>
        </a:p>
        <a:p>
          <a:pPr marL="0" indent="0"/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ご注意</a:t>
          </a:r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行の追加や削除はご遠慮ください。</a:t>
          </a:r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1496443</xdr:colOff>
      <xdr:row>25</xdr:row>
      <xdr:rowOff>50347</xdr:rowOff>
    </xdr:from>
    <xdr:to>
      <xdr:col>10</xdr:col>
      <xdr:colOff>297655</xdr:colOff>
      <xdr:row>31</xdr:row>
      <xdr:rowOff>-1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710FA18-B0A4-4C57-901A-80E52025143C}"/>
            </a:ext>
          </a:extLst>
        </xdr:cNvPr>
        <xdr:cNvSpPr txBox="1"/>
      </xdr:nvSpPr>
      <xdr:spPr>
        <a:xfrm>
          <a:off x="1913162" y="9503910"/>
          <a:ext cx="7266556" cy="1378402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黄色の部分に必要な項目を入力してください。</a:t>
          </a:r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ご注意</a:t>
          </a:r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各泳者の</a:t>
          </a:r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No.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欄に個人エントリーシートの</a:t>
          </a:r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No.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（</a:t>
          </a:r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A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列）を入力してください。</a:t>
          </a:r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C21"/>
  <sheetViews>
    <sheetView tabSelected="1" topLeftCell="B1" zoomScaleNormal="100" workbookViewId="0">
      <selection activeCell="C3" sqref="C3"/>
    </sheetView>
  </sheetViews>
  <sheetFormatPr defaultColWidth="8.8984375" defaultRowHeight="18" x14ac:dyDescent="0.45"/>
  <cols>
    <col min="1" max="1" width="3.59765625" customWidth="1"/>
    <col min="2" max="2" width="17.09765625" bestFit="1" customWidth="1"/>
    <col min="3" max="3" width="54.59765625" customWidth="1"/>
    <col min="4" max="4" width="3.59765625" customWidth="1"/>
  </cols>
  <sheetData>
    <row r="2" spans="2:3" ht="18.600000000000001" thickBot="1" x14ac:dyDescent="0.5">
      <c r="B2" s="113" t="s">
        <v>43</v>
      </c>
      <c r="C2" s="114"/>
    </row>
    <row r="3" spans="2:3" ht="18.600000000000001" thickTop="1" x14ac:dyDescent="0.45">
      <c r="B3" s="4" t="s">
        <v>42</v>
      </c>
      <c r="C3" s="80" t="s">
        <v>80</v>
      </c>
    </row>
    <row r="4" spans="2:3" x14ac:dyDescent="0.45">
      <c r="B4" s="13" t="s">
        <v>61</v>
      </c>
      <c r="C4" s="81"/>
    </row>
    <row r="5" spans="2:3" x14ac:dyDescent="0.45">
      <c r="B5" s="77" t="s">
        <v>64</v>
      </c>
      <c r="C5" s="83"/>
    </row>
    <row r="6" spans="2:3" x14ac:dyDescent="0.45">
      <c r="B6" s="77" t="s">
        <v>47</v>
      </c>
      <c r="C6" s="83"/>
    </row>
    <row r="7" spans="2:3" ht="18.600000000000001" thickBot="1" x14ac:dyDescent="0.5">
      <c r="B7" s="12" t="s">
        <v>66</v>
      </c>
      <c r="C7" s="82"/>
    </row>
    <row r="9" spans="2:3" ht="18.600000000000001" thickBot="1" x14ac:dyDescent="0.5">
      <c r="B9" s="113" t="s">
        <v>44</v>
      </c>
      <c r="C9" s="114"/>
    </row>
    <row r="10" spans="2:3" ht="18.600000000000001" thickTop="1" x14ac:dyDescent="0.45">
      <c r="B10" s="4" t="s">
        <v>25</v>
      </c>
      <c r="C10" s="80"/>
    </row>
    <row r="11" spans="2:3" x14ac:dyDescent="0.45">
      <c r="B11" s="11" t="s">
        <v>45</v>
      </c>
      <c r="C11" s="81"/>
    </row>
    <row r="12" spans="2:3" ht="18.600000000000001" thickBot="1" x14ac:dyDescent="0.5">
      <c r="B12" s="12" t="s">
        <v>46</v>
      </c>
      <c r="C12" s="82"/>
    </row>
    <row r="14" spans="2:3" x14ac:dyDescent="0.45">
      <c r="B14" s="115" t="s">
        <v>48</v>
      </c>
      <c r="C14" s="116"/>
    </row>
    <row r="15" spans="2:3" x14ac:dyDescent="0.45">
      <c r="B15" s="11" t="s">
        <v>72</v>
      </c>
      <c r="C15" s="81"/>
    </row>
    <row r="16" spans="2:3" x14ac:dyDescent="0.45">
      <c r="B16" s="11" t="s">
        <v>73</v>
      </c>
      <c r="C16" s="14">
        <f>C15*1000</f>
        <v>0</v>
      </c>
    </row>
    <row r="17" spans="2:3" x14ac:dyDescent="0.45">
      <c r="B17" s="11" t="s">
        <v>49</v>
      </c>
      <c r="C17" s="7">
        <f>SUM(個人種目一覧!AB6:AB104)</f>
        <v>0</v>
      </c>
    </row>
    <row r="18" spans="2:3" x14ac:dyDescent="0.45">
      <c r="B18" s="11" t="s">
        <v>50</v>
      </c>
      <c r="C18" s="7">
        <f>COUNTA(リレー種目一覧!B5:B24)</f>
        <v>0</v>
      </c>
    </row>
    <row r="19" spans="2:3" x14ac:dyDescent="0.45">
      <c r="B19" s="11" t="s">
        <v>71</v>
      </c>
      <c r="C19" s="14">
        <f>SUM(個人種目一覧!AD6:AD104)</f>
        <v>0</v>
      </c>
    </row>
    <row r="20" spans="2:3" x14ac:dyDescent="0.45">
      <c r="B20" s="84" t="s">
        <v>74</v>
      </c>
      <c r="C20" s="85">
        <f>SUM(リレー種目一覧!AE4:AE23)</f>
        <v>0</v>
      </c>
    </row>
    <row r="21" spans="2:3" ht="18.600000000000001" thickBot="1" x14ac:dyDescent="0.5">
      <c r="B21" s="12" t="s">
        <v>75</v>
      </c>
      <c r="C21" s="15">
        <f>SUM(C16,C19,C20)</f>
        <v>0</v>
      </c>
    </row>
  </sheetData>
  <sheetProtection sheet="1" selectLockedCells="1"/>
  <mergeCells count="3">
    <mergeCell ref="B2:C2"/>
    <mergeCell ref="B9:C9"/>
    <mergeCell ref="B14:C14"/>
  </mergeCells>
  <phoneticPr fontId="1"/>
  <dataValidations count="1">
    <dataValidation type="textLength" allowBlank="1" showInputMessage="1" showErrorMessage="1" sqref="C5" xr:uid="{50060C22-1D37-49CE-95D8-2220E1B460FD}">
      <formula1>6</formula1>
      <formula2>6</formula2>
    </dataValidation>
  </dataValidations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ドロップダウンリストより選択してください。" xr:uid="{D7F170F1-BE57-4A7C-A2B9-1FB4B0FAE71E}">
          <x14:formula1>
            <xm:f>マスタ!$B$39:$C$39</xm:f>
          </x14:formula1>
          <xm:sqref>C7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D104"/>
  <sheetViews>
    <sheetView zoomScale="78" zoomScaleNormal="80" workbookViewId="0">
      <pane ySplit="4" topLeftCell="A5" activePane="bottomLeft" state="frozen"/>
      <selection pane="bottomLeft" activeCell="D6" sqref="D6"/>
    </sheetView>
  </sheetViews>
  <sheetFormatPr defaultColWidth="8.8984375" defaultRowHeight="18" x14ac:dyDescent="0.45"/>
  <cols>
    <col min="1" max="1" width="4.59765625" bestFit="1" customWidth="1"/>
    <col min="2" max="2" width="7.09765625" hidden="1" customWidth="1"/>
    <col min="3" max="3" width="5.3984375" hidden="1" customWidth="1"/>
    <col min="4" max="4" width="17.3984375" customWidth="1"/>
    <col min="5" max="8" width="13.59765625" customWidth="1"/>
    <col min="9" max="9" width="5.3984375" bestFit="1" customWidth="1"/>
    <col min="10" max="10" width="14" bestFit="1" customWidth="1"/>
    <col min="11" max="12" width="5.3984375" bestFit="1" customWidth="1"/>
    <col min="13" max="13" width="15.19921875" hidden="1" customWidth="1"/>
    <col min="14" max="27" width="10.59765625" bestFit="1" customWidth="1"/>
    <col min="28" max="28" width="11" hidden="1" customWidth="1"/>
    <col min="29" max="29" width="5.3984375" hidden="1" customWidth="1"/>
    <col min="30" max="30" width="9" bestFit="1" customWidth="1"/>
  </cols>
  <sheetData>
    <row r="1" spans="1:30" ht="28.8" x14ac:dyDescent="0.45">
      <c r="A1" s="117" t="str">
        <f>チーム情報!C3&amp;" "&amp;"個人エントリー"</f>
        <v xml:space="preserve">  個人エントリー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</row>
    <row r="2" spans="1:30" ht="18.600000000000001" thickBot="1" x14ac:dyDescent="0.5"/>
    <row r="3" spans="1:30" x14ac:dyDescent="0.45">
      <c r="A3" s="120" t="s">
        <v>18</v>
      </c>
      <c r="B3" s="131" t="s">
        <v>60</v>
      </c>
      <c r="C3" s="131" t="s">
        <v>51</v>
      </c>
      <c r="D3" s="76" t="s">
        <v>63</v>
      </c>
      <c r="E3" s="122" t="s">
        <v>0</v>
      </c>
      <c r="F3" s="122"/>
      <c r="G3" s="122" t="s">
        <v>55</v>
      </c>
      <c r="H3" s="122"/>
      <c r="I3" s="122" t="s">
        <v>3</v>
      </c>
      <c r="J3" s="122" t="s">
        <v>4</v>
      </c>
      <c r="K3" s="126" t="s">
        <v>34</v>
      </c>
      <c r="L3" s="124" t="s">
        <v>35</v>
      </c>
      <c r="M3" s="128" t="s">
        <v>25</v>
      </c>
      <c r="N3" s="120" t="s">
        <v>6</v>
      </c>
      <c r="O3" s="122"/>
      <c r="P3" s="122"/>
      <c r="Q3" s="120" t="s">
        <v>11</v>
      </c>
      <c r="R3" s="122"/>
      <c r="S3" s="127"/>
      <c r="T3" s="120" t="s">
        <v>12</v>
      </c>
      <c r="U3" s="122"/>
      <c r="V3" s="127"/>
      <c r="W3" s="120" t="s">
        <v>13</v>
      </c>
      <c r="X3" s="122"/>
      <c r="Y3" s="127"/>
      <c r="Z3" s="120" t="s">
        <v>14</v>
      </c>
      <c r="AA3" s="127"/>
      <c r="AB3" s="118" t="s">
        <v>40</v>
      </c>
      <c r="AC3" s="133" t="s">
        <v>81</v>
      </c>
      <c r="AD3" s="127" t="s">
        <v>65</v>
      </c>
    </row>
    <row r="4" spans="1:30" s="1" customFormat="1" ht="18.600000000000001" thickBot="1" x14ac:dyDescent="0.5">
      <c r="A4" s="121"/>
      <c r="B4" s="132"/>
      <c r="C4" s="132"/>
      <c r="D4" s="75" t="s">
        <v>70</v>
      </c>
      <c r="E4" s="63" t="s">
        <v>1</v>
      </c>
      <c r="F4" s="64" t="s">
        <v>2</v>
      </c>
      <c r="G4" s="63" t="s">
        <v>56</v>
      </c>
      <c r="H4" s="64" t="s">
        <v>57</v>
      </c>
      <c r="I4" s="123"/>
      <c r="J4" s="123"/>
      <c r="K4" s="123"/>
      <c r="L4" s="125"/>
      <c r="M4" s="129"/>
      <c r="N4" s="60" t="s">
        <v>7</v>
      </c>
      <c r="O4" s="61" t="s">
        <v>8</v>
      </c>
      <c r="P4" s="61" t="s">
        <v>9</v>
      </c>
      <c r="Q4" s="60" t="s">
        <v>7</v>
      </c>
      <c r="R4" s="61" t="s">
        <v>8</v>
      </c>
      <c r="S4" s="62" t="s">
        <v>9</v>
      </c>
      <c r="T4" s="60" t="s">
        <v>7</v>
      </c>
      <c r="U4" s="61" t="s">
        <v>8</v>
      </c>
      <c r="V4" s="62" t="s">
        <v>9</v>
      </c>
      <c r="W4" s="60" t="s">
        <v>7</v>
      </c>
      <c r="X4" s="61" t="s">
        <v>8</v>
      </c>
      <c r="Y4" s="62" t="s">
        <v>9</v>
      </c>
      <c r="Z4" s="60" t="s">
        <v>9</v>
      </c>
      <c r="AA4" s="62" t="s">
        <v>10</v>
      </c>
      <c r="AB4" s="119"/>
      <c r="AC4" s="132"/>
      <c r="AD4" s="130"/>
    </row>
    <row r="5" spans="1:30" ht="22.8" thickTop="1" x14ac:dyDescent="0.45">
      <c r="A5" s="65"/>
      <c r="B5" s="66"/>
      <c r="C5" s="72"/>
      <c r="D5" s="67"/>
      <c r="E5" s="68" t="s">
        <v>32</v>
      </c>
      <c r="F5" s="69" t="s">
        <v>33</v>
      </c>
      <c r="G5" s="68" t="s">
        <v>58</v>
      </c>
      <c r="H5" s="69" t="s">
        <v>59</v>
      </c>
      <c r="I5" s="70" t="s">
        <v>15</v>
      </c>
      <c r="J5" s="71">
        <v>21916</v>
      </c>
      <c r="K5" s="72">
        <f>IF(J5&lt;&gt;"",DATEDIF(J5,マスタ!$B$1,"Y"),"")</f>
        <v>65</v>
      </c>
      <c r="L5" s="73">
        <f>IFERROR(VLOOKUP(K5,マスタ!$A$4:$C$17,3,TRUE),"")</f>
        <v>65</v>
      </c>
      <c r="M5" s="74" t="str">
        <f>E5&amp;" "&amp;F5</f>
        <v>石川 泳太郎</v>
      </c>
      <c r="N5" s="101">
        <v>2000</v>
      </c>
      <c r="O5" s="102">
        <v>4000</v>
      </c>
      <c r="P5" s="102">
        <v>12000</v>
      </c>
      <c r="Q5" s="101"/>
      <c r="R5" s="102"/>
      <c r="S5" s="103"/>
      <c r="T5" s="101"/>
      <c r="U5" s="102"/>
      <c r="V5" s="103"/>
      <c r="W5" s="101"/>
      <c r="X5" s="102"/>
      <c r="Y5" s="103"/>
      <c r="Z5" s="101"/>
      <c r="AA5" s="103">
        <v>30000</v>
      </c>
      <c r="AB5" s="41">
        <f>COUNTA(N5:AA5)</f>
        <v>4</v>
      </c>
      <c r="AC5" s="70"/>
      <c r="AD5" s="74"/>
    </row>
    <row r="6" spans="1:30" ht="32.1" customHeight="1" x14ac:dyDescent="0.45">
      <c r="A6" s="18">
        <v>1</v>
      </c>
      <c r="B6" s="42"/>
      <c r="C6" s="46" t="s">
        <v>62</v>
      </c>
      <c r="D6" s="43"/>
      <c r="E6" s="44"/>
      <c r="F6" s="45"/>
      <c r="G6" s="44"/>
      <c r="H6" s="45"/>
      <c r="I6" s="46"/>
      <c r="J6" s="47"/>
      <c r="K6" s="24" t="str">
        <f>IF(J6&lt;&gt;"",DATEDIF(J6,マスタ!$B$1,"Y"),"")</f>
        <v/>
      </c>
      <c r="L6" s="48" t="str">
        <f>IFERROR(VLOOKUP(K6,マスタ!$A$4:$C$17,3,TRUE),"")</f>
        <v/>
      </c>
      <c r="M6" s="49" t="str">
        <f t="shared" ref="M6:M69" si="0">E6&amp;" "&amp;F6</f>
        <v xml:space="preserve"> </v>
      </c>
      <c r="N6" s="104"/>
      <c r="O6" s="105"/>
      <c r="P6" s="105"/>
      <c r="Q6" s="104"/>
      <c r="R6" s="105"/>
      <c r="S6" s="106"/>
      <c r="T6" s="104"/>
      <c r="U6" s="105"/>
      <c r="V6" s="106"/>
      <c r="W6" s="104"/>
      <c r="X6" s="105"/>
      <c r="Y6" s="106"/>
      <c r="Z6" s="104"/>
      <c r="AA6" s="106"/>
      <c r="AB6" s="41">
        <f t="shared" ref="AB6:AB69" si="1">COUNTA(N6:AA6)</f>
        <v>0</v>
      </c>
      <c r="AC6" s="78"/>
      <c r="AD6" s="110" t="str">
        <f>IF(AB6=0,"",IF(チーム情報!$C$7="はい",($AB6*マスタ!$B$36)+($AC6*2000),($AB6+$AC6)*マスタ!$C$36))</f>
        <v/>
      </c>
    </row>
    <row r="7" spans="1:30" ht="32.1" customHeight="1" x14ac:dyDescent="0.45">
      <c r="A7" s="18">
        <v>2</v>
      </c>
      <c r="B7" s="42"/>
      <c r="C7" s="46" t="s">
        <v>62</v>
      </c>
      <c r="D7" s="43"/>
      <c r="E7" s="44"/>
      <c r="F7" s="45"/>
      <c r="G7" s="44"/>
      <c r="H7" s="45"/>
      <c r="I7" s="46"/>
      <c r="J7" s="47"/>
      <c r="K7" s="24" t="str">
        <f>IF(J7&lt;&gt;"",DATEDIF(J7,マスタ!$B$1,"Y"),"")</f>
        <v/>
      </c>
      <c r="L7" s="48" t="str">
        <f>IFERROR(VLOOKUP(K7,マスタ!$A$4:$C$17,3,TRUE),"")</f>
        <v/>
      </c>
      <c r="M7" s="49" t="str">
        <f t="shared" si="0"/>
        <v xml:space="preserve"> </v>
      </c>
      <c r="N7" s="104"/>
      <c r="O7" s="105"/>
      <c r="P7" s="105"/>
      <c r="Q7" s="104"/>
      <c r="R7" s="105"/>
      <c r="S7" s="106"/>
      <c r="T7" s="104"/>
      <c r="U7" s="105"/>
      <c r="V7" s="106"/>
      <c r="W7" s="104"/>
      <c r="X7" s="105"/>
      <c r="Y7" s="106"/>
      <c r="Z7" s="104"/>
      <c r="AA7" s="106"/>
      <c r="AB7" s="41">
        <f t="shared" si="1"/>
        <v>0</v>
      </c>
      <c r="AC7" s="78"/>
      <c r="AD7" s="110" t="str">
        <f>IF(AB7=0,"",IF(チーム情報!$C$7="はい",($AB7*マスタ!$B$36)+($AC7*2000),($AB7+$AC7)*マスタ!$C$36))</f>
        <v/>
      </c>
    </row>
    <row r="8" spans="1:30" ht="32.1" customHeight="1" x14ac:dyDescent="0.45">
      <c r="A8" s="18">
        <v>3</v>
      </c>
      <c r="B8" s="42"/>
      <c r="C8" s="46" t="s">
        <v>62</v>
      </c>
      <c r="D8" s="43"/>
      <c r="E8" s="44"/>
      <c r="F8" s="45"/>
      <c r="G8" s="44"/>
      <c r="H8" s="45"/>
      <c r="I8" s="46"/>
      <c r="J8" s="47"/>
      <c r="K8" s="24" t="str">
        <f>IF(J8&lt;&gt;"",DATEDIF(J8,マスタ!$B$1,"Y"),"")</f>
        <v/>
      </c>
      <c r="L8" s="48" t="str">
        <f>IFERROR(VLOOKUP(K8,マスタ!$A$4:$C$17,3,TRUE),"")</f>
        <v/>
      </c>
      <c r="M8" s="49" t="str">
        <f t="shared" si="0"/>
        <v xml:space="preserve"> </v>
      </c>
      <c r="N8" s="104"/>
      <c r="O8" s="105"/>
      <c r="P8" s="105"/>
      <c r="Q8" s="104"/>
      <c r="R8" s="105"/>
      <c r="S8" s="106"/>
      <c r="T8" s="104"/>
      <c r="U8" s="105"/>
      <c r="V8" s="106"/>
      <c r="W8" s="104"/>
      <c r="X8" s="105"/>
      <c r="Y8" s="106"/>
      <c r="Z8" s="104"/>
      <c r="AA8" s="106"/>
      <c r="AB8" s="41">
        <f t="shared" si="1"/>
        <v>0</v>
      </c>
      <c r="AC8" s="78"/>
      <c r="AD8" s="110" t="str">
        <f>IF(AB8=0,"",IF(チーム情報!$C$7="はい",($AB8*マスタ!$B$36)+($AC8*2000),($AB8+$AC8)*マスタ!$C$36))</f>
        <v/>
      </c>
    </row>
    <row r="9" spans="1:30" ht="32.1" customHeight="1" x14ac:dyDescent="0.45">
      <c r="A9" s="18">
        <v>4</v>
      </c>
      <c r="B9" s="42"/>
      <c r="C9" s="46" t="s">
        <v>62</v>
      </c>
      <c r="D9" s="43"/>
      <c r="E9" s="44"/>
      <c r="F9" s="45"/>
      <c r="G9" s="44"/>
      <c r="H9" s="45"/>
      <c r="I9" s="46"/>
      <c r="J9" s="47"/>
      <c r="K9" s="24" t="str">
        <f>IF(J9&lt;&gt;"",DATEDIF(J9,マスタ!$B$1,"Y"),"")</f>
        <v/>
      </c>
      <c r="L9" s="48" t="str">
        <f>IFERROR(VLOOKUP(K9,マスタ!$A$4:$C$17,3,TRUE),"")</f>
        <v/>
      </c>
      <c r="M9" s="49" t="str">
        <f t="shared" si="0"/>
        <v xml:space="preserve"> </v>
      </c>
      <c r="N9" s="104"/>
      <c r="O9" s="105"/>
      <c r="P9" s="105"/>
      <c r="Q9" s="104"/>
      <c r="R9" s="105"/>
      <c r="S9" s="106"/>
      <c r="T9" s="104"/>
      <c r="U9" s="105"/>
      <c r="V9" s="106"/>
      <c r="W9" s="104"/>
      <c r="X9" s="105"/>
      <c r="Y9" s="106"/>
      <c r="Z9" s="104"/>
      <c r="AA9" s="106"/>
      <c r="AB9" s="41">
        <f t="shared" si="1"/>
        <v>0</v>
      </c>
      <c r="AC9" s="78"/>
      <c r="AD9" s="110" t="str">
        <f>IF(AB9=0,"",IF(チーム情報!$C$7="はい",($AB9*マスタ!$B$36)+($AC9*2000),($AB9+$AC9)*マスタ!$C$36))</f>
        <v/>
      </c>
    </row>
    <row r="10" spans="1:30" ht="32.1" customHeight="1" x14ac:dyDescent="0.45">
      <c r="A10" s="18">
        <v>5</v>
      </c>
      <c r="B10" s="42"/>
      <c r="C10" s="46" t="s">
        <v>62</v>
      </c>
      <c r="D10" s="43"/>
      <c r="E10" s="44"/>
      <c r="F10" s="45"/>
      <c r="G10" s="44"/>
      <c r="H10" s="45"/>
      <c r="I10" s="46"/>
      <c r="J10" s="47"/>
      <c r="K10" s="24" t="str">
        <f>IF(J10&lt;&gt;"",DATEDIF(J10,マスタ!$B$1,"Y"),"")</f>
        <v/>
      </c>
      <c r="L10" s="48" t="str">
        <f>IFERROR(VLOOKUP(K10,マスタ!$A$4:$C$17,3,TRUE),"")</f>
        <v/>
      </c>
      <c r="M10" s="49" t="str">
        <f t="shared" si="0"/>
        <v xml:space="preserve"> </v>
      </c>
      <c r="N10" s="104"/>
      <c r="O10" s="105"/>
      <c r="P10" s="105"/>
      <c r="Q10" s="104"/>
      <c r="R10" s="105"/>
      <c r="S10" s="106"/>
      <c r="T10" s="104"/>
      <c r="U10" s="105"/>
      <c r="V10" s="106"/>
      <c r="W10" s="104"/>
      <c r="X10" s="105"/>
      <c r="Y10" s="106"/>
      <c r="Z10" s="104"/>
      <c r="AA10" s="106"/>
      <c r="AB10" s="41">
        <f t="shared" si="1"/>
        <v>0</v>
      </c>
      <c r="AC10" s="78"/>
      <c r="AD10" s="110" t="str">
        <f>IF(AB10=0,"",IF(チーム情報!$C$7="はい",($AB10*マスタ!$B$36)+($AC10*2000),($AB10+$AC10)*マスタ!$C$36))</f>
        <v/>
      </c>
    </row>
    <row r="11" spans="1:30" ht="32.1" customHeight="1" x14ac:dyDescent="0.45">
      <c r="A11" s="18">
        <v>6</v>
      </c>
      <c r="B11" s="42"/>
      <c r="C11" s="46" t="s">
        <v>62</v>
      </c>
      <c r="D11" s="43"/>
      <c r="E11" s="44"/>
      <c r="F11" s="45"/>
      <c r="G11" s="44"/>
      <c r="H11" s="45"/>
      <c r="I11" s="46"/>
      <c r="J11" s="47"/>
      <c r="K11" s="24" t="str">
        <f>IF(J11&lt;&gt;"",DATEDIF(J11,マスタ!$B$1,"Y"),"")</f>
        <v/>
      </c>
      <c r="L11" s="48" t="str">
        <f>IFERROR(VLOOKUP(K11,マスタ!$A$4:$C$17,3,TRUE),"")</f>
        <v/>
      </c>
      <c r="M11" s="49" t="str">
        <f t="shared" si="0"/>
        <v xml:space="preserve"> </v>
      </c>
      <c r="N11" s="104"/>
      <c r="O11" s="105"/>
      <c r="P11" s="105"/>
      <c r="Q11" s="104"/>
      <c r="R11" s="105"/>
      <c r="S11" s="106"/>
      <c r="T11" s="104"/>
      <c r="U11" s="105"/>
      <c r="V11" s="106"/>
      <c r="W11" s="104"/>
      <c r="X11" s="105"/>
      <c r="Y11" s="106"/>
      <c r="Z11" s="104"/>
      <c r="AA11" s="106"/>
      <c r="AB11" s="41">
        <f t="shared" si="1"/>
        <v>0</v>
      </c>
      <c r="AC11" s="78"/>
      <c r="AD11" s="110" t="str">
        <f>IF(AB11=0,"",IF(チーム情報!$C$7="はい",($AB11*マスタ!$B$36)+($AC11*2000),($AB11+$AC11)*マスタ!$C$36))</f>
        <v/>
      </c>
    </row>
    <row r="12" spans="1:30" ht="32.1" customHeight="1" x14ac:dyDescent="0.45">
      <c r="A12" s="18">
        <v>7</v>
      </c>
      <c r="B12" s="42"/>
      <c r="C12" s="46" t="s">
        <v>62</v>
      </c>
      <c r="D12" s="43"/>
      <c r="E12" s="44"/>
      <c r="F12" s="45"/>
      <c r="G12" s="44"/>
      <c r="H12" s="45"/>
      <c r="I12" s="46"/>
      <c r="J12" s="47"/>
      <c r="K12" s="24" t="str">
        <f>IF(J12&lt;&gt;"",DATEDIF(J12,マスタ!$B$1,"Y"),"")</f>
        <v/>
      </c>
      <c r="L12" s="48" t="str">
        <f>IFERROR(VLOOKUP(K12,マスタ!$A$4:$C$17,3,TRUE),"")</f>
        <v/>
      </c>
      <c r="M12" s="49" t="str">
        <f t="shared" si="0"/>
        <v xml:space="preserve"> </v>
      </c>
      <c r="N12" s="104"/>
      <c r="O12" s="105"/>
      <c r="P12" s="105"/>
      <c r="Q12" s="104"/>
      <c r="R12" s="105"/>
      <c r="S12" s="106"/>
      <c r="T12" s="104"/>
      <c r="U12" s="105"/>
      <c r="V12" s="106"/>
      <c r="W12" s="104"/>
      <c r="X12" s="105"/>
      <c r="Y12" s="106"/>
      <c r="Z12" s="104"/>
      <c r="AA12" s="106"/>
      <c r="AB12" s="41">
        <f t="shared" si="1"/>
        <v>0</v>
      </c>
      <c r="AC12" s="78"/>
      <c r="AD12" s="110" t="str">
        <f>IF(AB12=0,"",IF(チーム情報!$C$7="はい",($AB12*マスタ!$B$36)+($AC12*2000),($AB12+$AC12)*マスタ!$C$36))</f>
        <v/>
      </c>
    </row>
    <row r="13" spans="1:30" ht="32.1" customHeight="1" x14ac:dyDescent="0.45">
      <c r="A13" s="18">
        <v>8</v>
      </c>
      <c r="B13" s="42"/>
      <c r="C13" s="46" t="s">
        <v>62</v>
      </c>
      <c r="D13" s="43"/>
      <c r="E13" s="44"/>
      <c r="F13" s="45"/>
      <c r="G13" s="44"/>
      <c r="H13" s="45"/>
      <c r="I13" s="46"/>
      <c r="J13" s="47"/>
      <c r="K13" s="24" t="str">
        <f>IF(J13&lt;&gt;"",DATEDIF(J13,マスタ!$B$1,"Y"),"")</f>
        <v/>
      </c>
      <c r="L13" s="48" t="str">
        <f>IFERROR(VLOOKUP(K13,マスタ!$A$4:$C$17,3,TRUE),"")</f>
        <v/>
      </c>
      <c r="M13" s="49" t="str">
        <f t="shared" si="0"/>
        <v xml:space="preserve"> </v>
      </c>
      <c r="N13" s="104"/>
      <c r="O13" s="105"/>
      <c r="P13" s="105"/>
      <c r="Q13" s="104"/>
      <c r="R13" s="105"/>
      <c r="S13" s="106"/>
      <c r="T13" s="104"/>
      <c r="U13" s="105"/>
      <c r="V13" s="106"/>
      <c r="W13" s="104"/>
      <c r="X13" s="105"/>
      <c r="Y13" s="106"/>
      <c r="Z13" s="104"/>
      <c r="AA13" s="106"/>
      <c r="AB13" s="41">
        <f t="shared" si="1"/>
        <v>0</v>
      </c>
      <c r="AC13" s="78"/>
      <c r="AD13" s="110" t="str">
        <f>IF(AB13=0,"",IF(チーム情報!$C$7="はい",($AB13*マスタ!$B$36)+($AC13*2000),($AB13+$AC13)*マスタ!$C$36))</f>
        <v/>
      </c>
    </row>
    <row r="14" spans="1:30" ht="32.1" customHeight="1" x14ac:dyDescent="0.45">
      <c r="A14" s="18">
        <v>9</v>
      </c>
      <c r="B14" s="42"/>
      <c r="C14" s="46"/>
      <c r="D14" s="43"/>
      <c r="E14" s="44"/>
      <c r="F14" s="45"/>
      <c r="G14" s="44"/>
      <c r="H14" s="45"/>
      <c r="I14" s="46"/>
      <c r="J14" s="47"/>
      <c r="K14" s="24" t="str">
        <f>IF(J14&lt;&gt;"",DATEDIF(J14,マスタ!$B$1,"Y"),"")</f>
        <v/>
      </c>
      <c r="L14" s="48" t="str">
        <f>IFERROR(VLOOKUP(K14,マスタ!$A$4:$C$17,3,TRUE),"")</f>
        <v/>
      </c>
      <c r="M14" s="49" t="str">
        <f t="shared" si="0"/>
        <v xml:space="preserve"> </v>
      </c>
      <c r="N14" s="104"/>
      <c r="O14" s="105"/>
      <c r="P14" s="105"/>
      <c r="Q14" s="104"/>
      <c r="R14" s="105"/>
      <c r="S14" s="106"/>
      <c r="T14" s="104"/>
      <c r="U14" s="105"/>
      <c r="V14" s="106"/>
      <c r="W14" s="104"/>
      <c r="X14" s="105"/>
      <c r="Y14" s="106"/>
      <c r="Z14" s="104"/>
      <c r="AA14" s="106"/>
      <c r="AB14" s="41">
        <f t="shared" si="1"/>
        <v>0</v>
      </c>
      <c r="AC14" s="78"/>
      <c r="AD14" s="110" t="str">
        <f>IF(AB14=0,"",IF(チーム情報!$C$7="はい",($AB14*マスタ!$B$36)+($AC14*2000),($AB14+$AC14)*マスタ!$C$36))</f>
        <v/>
      </c>
    </row>
    <row r="15" spans="1:30" ht="32.1" customHeight="1" x14ac:dyDescent="0.45">
      <c r="A15" s="18">
        <v>10</v>
      </c>
      <c r="B15" s="42"/>
      <c r="C15" s="46" t="s">
        <v>62</v>
      </c>
      <c r="D15" s="43"/>
      <c r="E15" s="44"/>
      <c r="F15" s="45"/>
      <c r="G15" s="44"/>
      <c r="H15" s="45"/>
      <c r="I15" s="46"/>
      <c r="J15" s="47"/>
      <c r="K15" s="24" t="str">
        <f>IF(J15&lt;&gt;"",DATEDIF(J15,マスタ!$B$1,"Y"),"")</f>
        <v/>
      </c>
      <c r="L15" s="48" t="str">
        <f>IFERROR(VLOOKUP(K15,マスタ!$A$4:$C$17,3,TRUE),"")</f>
        <v/>
      </c>
      <c r="M15" s="49" t="str">
        <f t="shared" si="0"/>
        <v xml:space="preserve"> </v>
      </c>
      <c r="N15" s="104"/>
      <c r="O15" s="105"/>
      <c r="P15" s="105"/>
      <c r="Q15" s="104"/>
      <c r="R15" s="105"/>
      <c r="S15" s="106"/>
      <c r="T15" s="104"/>
      <c r="U15" s="105"/>
      <c r="V15" s="106"/>
      <c r="W15" s="104"/>
      <c r="X15" s="105"/>
      <c r="Y15" s="106"/>
      <c r="Z15" s="104"/>
      <c r="AA15" s="106"/>
      <c r="AB15" s="41">
        <f t="shared" si="1"/>
        <v>0</v>
      </c>
      <c r="AC15" s="78"/>
      <c r="AD15" s="110" t="str">
        <f>IF(AB15=0,"",IF(チーム情報!$C$7="はい",($AB15*マスタ!$B$36)+($AC15*2000),($AB15+$AC15)*マスタ!$C$36))</f>
        <v/>
      </c>
    </row>
    <row r="16" spans="1:30" ht="32.1" customHeight="1" x14ac:dyDescent="0.45">
      <c r="A16" s="18">
        <v>11</v>
      </c>
      <c r="B16" s="42"/>
      <c r="C16" s="46" t="s">
        <v>62</v>
      </c>
      <c r="D16" s="43"/>
      <c r="E16" s="44"/>
      <c r="F16" s="45"/>
      <c r="G16" s="44"/>
      <c r="H16" s="45"/>
      <c r="I16" s="46"/>
      <c r="J16" s="47"/>
      <c r="K16" s="24" t="str">
        <f>IF(J16&lt;&gt;"",DATEDIF(J16,マスタ!$B$1,"Y"),"")</f>
        <v/>
      </c>
      <c r="L16" s="48" t="str">
        <f>IFERROR(VLOOKUP(K16,マスタ!$A$4:$C$17,3,TRUE),"")</f>
        <v/>
      </c>
      <c r="M16" s="49" t="str">
        <f t="shared" si="0"/>
        <v xml:space="preserve"> </v>
      </c>
      <c r="N16" s="104"/>
      <c r="O16" s="105"/>
      <c r="P16" s="105"/>
      <c r="Q16" s="104"/>
      <c r="R16" s="105"/>
      <c r="S16" s="106"/>
      <c r="T16" s="104"/>
      <c r="U16" s="105"/>
      <c r="V16" s="106"/>
      <c r="W16" s="104"/>
      <c r="X16" s="105"/>
      <c r="Y16" s="106"/>
      <c r="Z16" s="104"/>
      <c r="AA16" s="106"/>
      <c r="AB16" s="41">
        <f t="shared" si="1"/>
        <v>0</v>
      </c>
      <c r="AC16" s="78"/>
      <c r="AD16" s="110" t="str">
        <f>IF(AB16=0,"",IF(チーム情報!$C$7="はい",($AB16*マスタ!$B$36)+($AC16*2000),($AB16+$AC16)*マスタ!$C$36))</f>
        <v/>
      </c>
    </row>
    <row r="17" spans="1:30" ht="32.1" customHeight="1" x14ac:dyDescent="0.45">
      <c r="A17" s="18">
        <v>12</v>
      </c>
      <c r="B17" s="42"/>
      <c r="C17" s="46" t="s">
        <v>62</v>
      </c>
      <c r="D17" s="43"/>
      <c r="E17" s="44"/>
      <c r="F17" s="45"/>
      <c r="G17" s="44"/>
      <c r="H17" s="45"/>
      <c r="I17" s="46"/>
      <c r="J17" s="47"/>
      <c r="K17" s="24" t="str">
        <f>IF(J17&lt;&gt;"",DATEDIF(J17,マスタ!$B$1,"Y"),"")</f>
        <v/>
      </c>
      <c r="L17" s="48" t="str">
        <f>IFERROR(VLOOKUP(K17,マスタ!$A$4:$C$17,3,TRUE),"")</f>
        <v/>
      </c>
      <c r="M17" s="49" t="str">
        <f t="shared" si="0"/>
        <v xml:space="preserve"> </v>
      </c>
      <c r="N17" s="104"/>
      <c r="O17" s="105"/>
      <c r="P17" s="105"/>
      <c r="Q17" s="104"/>
      <c r="R17" s="105"/>
      <c r="S17" s="106"/>
      <c r="T17" s="104"/>
      <c r="U17" s="105"/>
      <c r="V17" s="106"/>
      <c r="W17" s="104"/>
      <c r="X17" s="105"/>
      <c r="Y17" s="106"/>
      <c r="Z17" s="104"/>
      <c r="AA17" s="106"/>
      <c r="AB17" s="41">
        <f t="shared" si="1"/>
        <v>0</v>
      </c>
      <c r="AC17" s="78"/>
      <c r="AD17" s="110" t="str">
        <f>IF(AB17=0,"",IF(チーム情報!$C$7="はい",($AB17*マスタ!$B$36)+($AC17*2000),($AB17+$AC17)*マスタ!$C$36))</f>
        <v/>
      </c>
    </row>
    <row r="18" spans="1:30" ht="32.1" customHeight="1" x14ac:dyDescent="0.45">
      <c r="A18" s="18">
        <v>13</v>
      </c>
      <c r="B18" s="42"/>
      <c r="C18" s="46" t="s">
        <v>62</v>
      </c>
      <c r="D18" s="43"/>
      <c r="E18" s="44"/>
      <c r="F18" s="45"/>
      <c r="G18" s="44"/>
      <c r="H18" s="45"/>
      <c r="I18" s="46"/>
      <c r="J18" s="47"/>
      <c r="K18" s="24" t="str">
        <f>IF(J18&lt;&gt;"",DATEDIF(J18,マスタ!$B$1,"Y"),"")</f>
        <v/>
      </c>
      <c r="L18" s="48" t="str">
        <f>IFERROR(VLOOKUP(K18,マスタ!$A$4:$C$17,3,TRUE),"")</f>
        <v/>
      </c>
      <c r="M18" s="49" t="str">
        <f t="shared" si="0"/>
        <v xml:space="preserve"> </v>
      </c>
      <c r="N18" s="104"/>
      <c r="O18" s="105"/>
      <c r="P18" s="105"/>
      <c r="Q18" s="104"/>
      <c r="R18" s="105"/>
      <c r="S18" s="106"/>
      <c r="T18" s="104"/>
      <c r="U18" s="105"/>
      <c r="V18" s="106"/>
      <c r="W18" s="104"/>
      <c r="X18" s="105"/>
      <c r="Y18" s="106"/>
      <c r="Z18" s="104"/>
      <c r="AA18" s="106"/>
      <c r="AB18" s="41">
        <f t="shared" si="1"/>
        <v>0</v>
      </c>
      <c r="AC18" s="78"/>
      <c r="AD18" s="110" t="str">
        <f>IF(AB18=0,"",IF(チーム情報!$C$7="はい",($AB18*マスタ!$B$36)+($AC18*2000),($AB18+$AC18)*マスタ!$C$36))</f>
        <v/>
      </c>
    </row>
    <row r="19" spans="1:30" ht="32.1" customHeight="1" x14ac:dyDescent="0.45">
      <c r="A19" s="18">
        <v>14</v>
      </c>
      <c r="B19" s="42"/>
      <c r="C19" s="46" t="s">
        <v>62</v>
      </c>
      <c r="D19" s="43"/>
      <c r="E19" s="44"/>
      <c r="F19" s="45"/>
      <c r="G19" s="44"/>
      <c r="H19" s="45"/>
      <c r="I19" s="46"/>
      <c r="J19" s="47"/>
      <c r="K19" s="24" t="str">
        <f>IF(J19&lt;&gt;"",DATEDIF(J19,マスタ!$B$1,"Y"),"")</f>
        <v/>
      </c>
      <c r="L19" s="48" t="str">
        <f>IFERROR(VLOOKUP(K19,マスタ!$A$4:$C$17,3,TRUE),"")</f>
        <v/>
      </c>
      <c r="M19" s="49" t="str">
        <f t="shared" si="0"/>
        <v xml:space="preserve"> </v>
      </c>
      <c r="N19" s="104"/>
      <c r="O19" s="105"/>
      <c r="P19" s="105"/>
      <c r="Q19" s="104"/>
      <c r="R19" s="105"/>
      <c r="S19" s="106"/>
      <c r="T19" s="104"/>
      <c r="U19" s="105"/>
      <c r="V19" s="106"/>
      <c r="W19" s="104"/>
      <c r="X19" s="105"/>
      <c r="Y19" s="106"/>
      <c r="Z19" s="104"/>
      <c r="AA19" s="106"/>
      <c r="AB19" s="41">
        <f t="shared" si="1"/>
        <v>0</v>
      </c>
      <c r="AC19" s="78"/>
      <c r="AD19" s="110" t="str">
        <f>IF(AB19=0,"",IF(チーム情報!$C$7="はい",($AB19*マスタ!$B$36)+($AC19*2000),($AB19+$AC19)*マスタ!$C$36))</f>
        <v/>
      </c>
    </row>
    <row r="20" spans="1:30" ht="32.1" customHeight="1" x14ac:dyDescent="0.45">
      <c r="A20" s="18">
        <v>15</v>
      </c>
      <c r="B20" s="42"/>
      <c r="C20" s="46" t="s">
        <v>62</v>
      </c>
      <c r="D20" s="43"/>
      <c r="E20" s="44"/>
      <c r="F20" s="45"/>
      <c r="G20" s="44"/>
      <c r="H20" s="45"/>
      <c r="I20" s="46"/>
      <c r="J20" s="47"/>
      <c r="K20" s="24" t="str">
        <f>IF(J20&lt;&gt;"",DATEDIF(J20,マスタ!$B$1,"Y"),"")</f>
        <v/>
      </c>
      <c r="L20" s="48" t="str">
        <f>IFERROR(VLOOKUP(K20,マスタ!$A$4:$C$17,3,TRUE),"")</f>
        <v/>
      </c>
      <c r="M20" s="49" t="str">
        <f t="shared" si="0"/>
        <v xml:space="preserve"> </v>
      </c>
      <c r="N20" s="104"/>
      <c r="O20" s="105"/>
      <c r="P20" s="105"/>
      <c r="Q20" s="104"/>
      <c r="R20" s="105"/>
      <c r="S20" s="106"/>
      <c r="T20" s="104"/>
      <c r="U20" s="105"/>
      <c r="V20" s="106"/>
      <c r="W20" s="104"/>
      <c r="X20" s="105"/>
      <c r="Y20" s="106"/>
      <c r="Z20" s="104"/>
      <c r="AA20" s="106"/>
      <c r="AB20" s="41">
        <f t="shared" si="1"/>
        <v>0</v>
      </c>
      <c r="AC20" s="78"/>
      <c r="AD20" s="110" t="str">
        <f>IF(AB20=0,"",IF(チーム情報!$C$7="はい",($AB20*マスタ!$B$36)+($AC20*2000),($AB20+$AC20)*マスタ!$C$36))</f>
        <v/>
      </c>
    </row>
    <row r="21" spans="1:30" ht="32.1" customHeight="1" x14ac:dyDescent="0.45">
      <c r="A21" s="18">
        <v>16</v>
      </c>
      <c r="B21" s="42"/>
      <c r="C21" s="46" t="s">
        <v>62</v>
      </c>
      <c r="D21" s="43"/>
      <c r="E21" s="44"/>
      <c r="F21" s="45"/>
      <c r="G21" s="44"/>
      <c r="H21" s="45"/>
      <c r="I21" s="46"/>
      <c r="J21" s="47"/>
      <c r="K21" s="24" t="str">
        <f>IF(J21&lt;&gt;"",DATEDIF(J21,マスタ!$B$1,"Y"),"")</f>
        <v/>
      </c>
      <c r="L21" s="48" t="str">
        <f>IFERROR(VLOOKUP(K21,マスタ!$A$4:$C$17,3,TRUE),"")</f>
        <v/>
      </c>
      <c r="M21" s="49" t="str">
        <f t="shared" si="0"/>
        <v xml:space="preserve"> </v>
      </c>
      <c r="N21" s="104"/>
      <c r="O21" s="105"/>
      <c r="P21" s="105"/>
      <c r="Q21" s="104"/>
      <c r="R21" s="105"/>
      <c r="S21" s="106"/>
      <c r="T21" s="104"/>
      <c r="U21" s="105"/>
      <c r="V21" s="106"/>
      <c r="W21" s="104"/>
      <c r="X21" s="105"/>
      <c r="Y21" s="106"/>
      <c r="Z21" s="104"/>
      <c r="AA21" s="106"/>
      <c r="AB21" s="41">
        <f t="shared" si="1"/>
        <v>0</v>
      </c>
      <c r="AC21" s="78"/>
      <c r="AD21" s="110" t="str">
        <f>IF(AB21=0,"",IF(チーム情報!$C$7="はい",($AB21*マスタ!$B$36)+($AC21*2000),($AB21+$AC21)*マスタ!$C$36))</f>
        <v/>
      </c>
    </row>
    <row r="22" spans="1:30" ht="32.1" customHeight="1" x14ac:dyDescent="0.45">
      <c r="A22" s="18">
        <v>17</v>
      </c>
      <c r="B22" s="42"/>
      <c r="C22" s="46" t="s">
        <v>62</v>
      </c>
      <c r="D22" s="43"/>
      <c r="E22" s="44"/>
      <c r="F22" s="45"/>
      <c r="G22" s="44"/>
      <c r="H22" s="45"/>
      <c r="I22" s="46"/>
      <c r="J22" s="47"/>
      <c r="K22" s="24" t="str">
        <f>IF(J22&lt;&gt;"",DATEDIF(J22,マスタ!$B$1,"Y"),"")</f>
        <v/>
      </c>
      <c r="L22" s="48" t="str">
        <f>IFERROR(VLOOKUP(K22,マスタ!$A$4:$C$17,3,TRUE),"")</f>
        <v/>
      </c>
      <c r="M22" s="49" t="str">
        <f t="shared" si="0"/>
        <v xml:space="preserve"> </v>
      </c>
      <c r="N22" s="104"/>
      <c r="O22" s="105"/>
      <c r="P22" s="105"/>
      <c r="Q22" s="104"/>
      <c r="R22" s="105"/>
      <c r="S22" s="106"/>
      <c r="T22" s="104"/>
      <c r="U22" s="105"/>
      <c r="V22" s="106"/>
      <c r="W22" s="104"/>
      <c r="X22" s="105"/>
      <c r="Y22" s="106"/>
      <c r="Z22" s="104"/>
      <c r="AA22" s="106"/>
      <c r="AB22" s="41">
        <f t="shared" si="1"/>
        <v>0</v>
      </c>
      <c r="AC22" s="78"/>
      <c r="AD22" s="110" t="str">
        <f>IF(AB22=0,"",IF(チーム情報!$C$7="はい",($AB22*マスタ!$B$36)+($AC22*2000),($AB22+$AC22)*マスタ!$C$36))</f>
        <v/>
      </c>
    </row>
    <row r="23" spans="1:30" ht="32.1" customHeight="1" x14ac:dyDescent="0.45">
      <c r="A23" s="18">
        <v>18</v>
      </c>
      <c r="B23" s="42"/>
      <c r="C23" s="46" t="s">
        <v>62</v>
      </c>
      <c r="D23" s="43"/>
      <c r="E23" s="44"/>
      <c r="F23" s="45"/>
      <c r="G23" s="44"/>
      <c r="H23" s="45"/>
      <c r="I23" s="46"/>
      <c r="J23" s="47"/>
      <c r="K23" s="24" t="str">
        <f>IF(J23&lt;&gt;"",DATEDIF(J23,マスタ!$B$1,"Y"),"")</f>
        <v/>
      </c>
      <c r="L23" s="48" t="str">
        <f>IFERROR(VLOOKUP(K23,マスタ!$A$4:$C$17,3,TRUE),"")</f>
        <v/>
      </c>
      <c r="M23" s="49" t="str">
        <f t="shared" si="0"/>
        <v xml:space="preserve"> </v>
      </c>
      <c r="N23" s="104"/>
      <c r="O23" s="105"/>
      <c r="P23" s="105"/>
      <c r="Q23" s="104"/>
      <c r="R23" s="105"/>
      <c r="S23" s="106"/>
      <c r="T23" s="104"/>
      <c r="U23" s="105"/>
      <c r="V23" s="106"/>
      <c r="W23" s="104"/>
      <c r="X23" s="105"/>
      <c r="Y23" s="106"/>
      <c r="Z23" s="104"/>
      <c r="AA23" s="106"/>
      <c r="AB23" s="41">
        <f t="shared" si="1"/>
        <v>0</v>
      </c>
      <c r="AC23" s="78"/>
      <c r="AD23" s="110" t="str">
        <f>IF(AB23=0,"",IF(チーム情報!$C$7="はい",($AB23*マスタ!$B$36)+($AC23*2000),($AB23+$AC23)*マスタ!$C$36))</f>
        <v/>
      </c>
    </row>
    <row r="24" spans="1:30" ht="32.1" customHeight="1" x14ac:dyDescent="0.45">
      <c r="A24" s="18">
        <v>19</v>
      </c>
      <c r="B24" s="42"/>
      <c r="C24" s="46"/>
      <c r="D24" s="43"/>
      <c r="E24" s="44"/>
      <c r="F24" s="45"/>
      <c r="G24" s="44"/>
      <c r="H24" s="45"/>
      <c r="I24" s="46"/>
      <c r="J24" s="47"/>
      <c r="K24" s="24" t="str">
        <f>IF(J24&lt;&gt;"",DATEDIF(J24,マスタ!$B$1,"Y"),"")</f>
        <v/>
      </c>
      <c r="L24" s="48" t="str">
        <f>IFERROR(VLOOKUP(K24,マスタ!$A$4:$C$17,3,TRUE),"")</f>
        <v/>
      </c>
      <c r="M24" s="49" t="str">
        <f t="shared" si="0"/>
        <v xml:space="preserve"> </v>
      </c>
      <c r="N24" s="104"/>
      <c r="O24" s="105"/>
      <c r="P24" s="105"/>
      <c r="Q24" s="104"/>
      <c r="R24" s="105"/>
      <c r="S24" s="106"/>
      <c r="T24" s="104"/>
      <c r="U24" s="105"/>
      <c r="V24" s="106"/>
      <c r="W24" s="104"/>
      <c r="X24" s="105"/>
      <c r="Y24" s="106"/>
      <c r="Z24" s="104"/>
      <c r="AA24" s="106"/>
      <c r="AB24" s="41">
        <f t="shared" si="1"/>
        <v>0</v>
      </c>
      <c r="AC24" s="78"/>
      <c r="AD24" s="110" t="str">
        <f>IF(AB24=0,"",IF(チーム情報!$C$7="はい",($AB24*マスタ!$B$36)+($AC24*2000),($AB24+$AC24)*マスタ!$C$36))</f>
        <v/>
      </c>
    </row>
    <row r="25" spans="1:30" ht="32.1" customHeight="1" x14ac:dyDescent="0.45">
      <c r="A25" s="18">
        <v>20</v>
      </c>
      <c r="B25" s="42"/>
      <c r="C25" s="46" t="s">
        <v>62</v>
      </c>
      <c r="D25" s="43"/>
      <c r="E25" s="44"/>
      <c r="F25" s="45"/>
      <c r="G25" s="44"/>
      <c r="H25" s="45"/>
      <c r="I25" s="46"/>
      <c r="J25" s="47"/>
      <c r="K25" s="24" t="str">
        <f>IF(J25&lt;&gt;"",DATEDIF(J25,マスタ!$B$1,"Y"),"")</f>
        <v/>
      </c>
      <c r="L25" s="48" t="str">
        <f>IFERROR(VLOOKUP(K25,マスタ!$A$4:$C$17,3,TRUE),"")</f>
        <v/>
      </c>
      <c r="M25" s="49" t="str">
        <f t="shared" si="0"/>
        <v xml:space="preserve"> </v>
      </c>
      <c r="N25" s="104"/>
      <c r="O25" s="105"/>
      <c r="P25" s="105"/>
      <c r="Q25" s="104"/>
      <c r="R25" s="105"/>
      <c r="S25" s="106"/>
      <c r="T25" s="104"/>
      <c r="U25" s="105"/>
      <c r="V25" s="106"/>
      <c r="W25" s="104"/>
      <c r="X25" s="105"/>
      <c r="Y25" s="106"/>
      <c r="Z25" s="104"/>
      <c r="AA25" s="106"/>
      <c r="AB25" s="41">
        <f t="shared" si="1"/>
        <v>0</v>
      </c>
      <c r="AC25" s="78"/>
      <c r="AD25" s="110" t="str">
        <f>IF(AB25=0,"",IF(チーム情報!$C$7="はい",($AB25*マスタ!$B$36)+($AC25*2000),($AB25+$AC25)*マスタ!$C$36))</f>
        <v/>
      </c>
    </row>
    <row r="26" spans="1:30" ht="32.1" customHeight="1" x14ac:dyDescent="0.45">
      <c r="A26" s="18">
        <v>21</v>
      </c>
      <c r="B26" s="42"/>
      <c r="C26" s="46"/>
      <c r="D26" s="43"/>
      <c r="E26" s="44"/>
      <c r="F26" s="45"/>
      <c r="G26" s="44"/>
      <c r="H26" s="45"/>
      <c r="I26" s="46"/>
      <c r="J26" s="47"/>
      <c r="K26" s="24" t="str">
        <f>IF(J26&lt;&gt;"",DATEDIF(J26,マスタ!$B$1,"Y"),"")</f>
        <v/>
      </c>
      <c r="L26" s="48" t="str">
        <f>IFERROR(VLOOKUP(K26,マスタ!$A$4:$C$17,3,TRUE),"")</f>
        <v/>
      </c>
      <c r="M26" s="49" t="str">
        <f t="shared" si="0"/>
        <v xml:space="preserve"> </v>
      </c>
      <c r="N26" s="104"/>
      <c r="O26" s="105"/>
      <c r="P26" s="105"/>
      <c r="Q26" s="104"/>
      <c r="R26" s="105"/>
      <c r="S26" s="106"/>
      <c r="T26" s="104"/>
      <c r="U26" s="105"/>
      <c r="V26" s="106"/>
      <c r="W26" s="104"/>
      <c r="X26" s="105"/>
      <c r="Y26" s="106"/>
      <c r="Z26" s="104"/>
      <c r="AA26" s="106"/>
      <c r="AB26" s="41">
        <f t="shared" si="1"/>
        <v>0</v>
      </c>
      <c r="AC26" s="78"/>
      <c r="AD26" s="110" t="str">
        <f>IF(AB26=0,"",IF(チーム情報!$C$7="はい",($AB26*マスタ!$B$36)+($AC26*2000),($AB26+$AC26)*マスタ!$C$36))</f>
        <v/>
      </c>
    </row>
    <row r="27" spans="1:30" ht="32.1" customHeight="1" x14ac:dyDescent="0.45">
      <c r="A27" s="18">
        <v>22</v>
      </c>
      <c r="B27" s="42"/>
      <c r="C27" s="46"/>
      <c r="D27" s="43"/>
      <c r="E27" s="44"/>
      <c r="F27" s="45"/>
      <c r="G27" s="44"/>
      <c r="H27" s="45"/>
      <c r="I27" s="46"/>
      <c r="J27" s="47"/>
      <c r="K27" s="24" t="str">
        <f>IF(J27&lt;&gt;"",DATEDIF(J27,マスタ!$B$1,"Y"),"")</f>
        <v/>
      </c>
      <c r="L27" s="48" t="str">
        <f>IFERROR(VLOOKUP(K27,マスタ!$A$4:$C$17,3,TRUE),"")</f>
        <v/>
      </c>
      <c r="M27" s="49" t="str">
        <f t="shared" si="0"/>
        <v xml:space="preserve"> </v>
      </c>
      <c r="N27" s="104"/>
      <c r="O27" s="105"/>
      <c r="P27" s="105"/>
      <c r="Q27" s="104"/>
      <c r="R27" s="105"/>
      <c r="S27" s="106"/>
      <c r="T27" s="104"/>
      <c r="U27" s="105"/>
      <c r="V27" s="106"/>
      <c r="W27" s="104"/>
      <c r="X27" s="105"/>
      <c r="Y27" s="106"/>
      <c r="Z27" s="104"/>
      <c r="AA27" s="106"/>
      <c r="AB27" s="41">
        <f t="shared" si="1"/>
        <v>0</v>
      </c>
      <c r="AC27" s="78"/>
      <c r="AD27" s="110" t="str">
        <f>IF(AB27=0,"",IF(チーム情報!$C$7="はい",($AB27*マスタ!$B$36)+($AC27*2000),($AB27+$AC27)*マスタ!$C$36))</f>
        <v/>
      </c>
    </row>
    <row r="28" spans="1:30" ht="32.1" customHeight="1" x14ac:dyDescent="0.45">
      <c r="A28" s="18">
        <v>23</v>
      </c>
      <c r="B28" s="42"/>
      <c r="C28" s="46"/>
      <c r="D28" s="43"/>
      <c r="E28" s="44"/>
      <c r="F28" s="45"/>
      <c r="G28" s="44"/>
      <c r="H28" s="45"/>
      <c r="I28" s="46"/>
      <c r="J28" s="47"/>
      <c r="K28" s="24" t="str">
        <f>IF(J28&lt;&gt;"",DATEDIF(J28,マスタ!$B$1,"Y"),"")</f>
        <v/>
      </c>
      <c r="L28" s="48" t="str">
        <f>IFERROR(VLOOKUP(K28,マスタ!$A$4:$C$17,3,TRUE),"")</f>
        <v/>
      </c>
      <c r="M28" s="49" t="str">
        <f t="shared" si="0"/>
        <v xml:space="preserve"> </v>
      </c>
      <c r="N28" s="104"/>
      <c r="O28" s="105"/>
      <c r="P28" s="105"/>
      <c r="Q28" s="104"/>
      <c r="R28" s="105"/>
      <c r="S28" s="106"/>
      <c r="T28" s="104"/>
      <c r="U28" s="105"/>
      <c r="V28" s="106"/>
      <c r="W28" s="104"/>
      <c r="X28" s="105"/>
      <c r="Y28" s="106"/>
      <c r="Z28" s="104"/>
      <c r="AA28" s="106"/>
      <c r="AB28" s="41">
        <f t="shared" si="1"/>
        <v>0</v>
      </c>
      <c r="AC28" s="78"/>
      <c r="AD28" s="110" t="str">
        <f>IF(AB28=0,"",IF(チーム情報!$C$7="はい",($AB28*マスタ!$B$36)+($AC28*2000),($AB28+$AC28)*マスタ!$C$36))</f>
        <v/>
      </c>
    </row>
    <row r="29" spans="1:30" ht="32.1" customHeight="1" x14ac:dyDescent="0.45">
      <c r="A29" s="18">
        <v>24</v>
      </c>
      <c r="B29" s="42"/>
      <c r="C29" s="46"/>
      <c r="D29" s="43"/>
      <c r="E29" s="44"/>
      <c r="F29" s="45"/>
      <c r="G29" s="44"/>
      <c r="H29" s="45"/>
      <c r="I29" s="46"/>
      <c r="J29" s="47"/>
      <c r="K29" s="24" t="str">
        <f>IF(J29&lt;&gt;"",DATEDIF(J29,マスタ!$B$1,"Y"),"")</f>
        <v/>
      </c>
      <c r="L29" s="48" t="str">
        <f>IFERROR(VLOOKUP(K29,マスタ!$A$4:$C$17,3,TRUE),"")</f>
        <v/>
      </c>
      <c r="M29" s="49" t="str">
        <f t="shared" si="0"/>
        <v xml:space="preserve"> </v>
      </c>
      <c r="N29" s="104"/>
      <c r="O29" s="105"/>
      <c r="P29" s="105"/>
      <c r="Q29" s="104"/>
      <c r="R29" s="105"/>
      <c r="S29" s="106"/>
      <c r="T29" s="104"/>
      <c r="U29" s="105"/>
      <c r="V29" s="106"/>
      <c r="W29" s="104"/>
      <c r="X29" s="105"/>
      <c r="Y29" s="106"/>
      <c r="Z29" s="104"/>
      <c r="AA29" s="106"/>
      <c r="AB29" s="41">
        <f t="shared" si="1"/>
        <v>0</v>
      </c>
      <c r="AC29" s="78"/>
      <c r="AD29" s="110" t="str">
        <f>IF(AB29=0,"",IF(チーム情報!$C$7="はい",($AB29*マスタ!$B$36)+($AC29*2000),($AB29+$AC29)*マスタ!$C$36))</f>
        <v/>
      </c>
    </row>
    <row r="30" spans="1:30" ht="32.1" customHeight="1" x14ac:dyDescent="0.45">
      <c r="A30" s="18">
        <v>25</v>
      </c>
      <c r="B30" s="42"/>
      <c r="C30" s="46"/>
      <c r="D30" s="43"/>
      <c r="E30" s="44"/>
      <c r="F30" s="45"/>
      <c r="G30" s="44"/>
      <c r="H30" s="45"/>
      <c r="I30" s="46"/>
      <c r="J30" s="47"/>
      <c r="K30" s="24" t="str">
        <f>IF(J30&lt;&gt;"",DATEDIF(J30,マスタ!$B$1,"Y"),"")</f>
        <v/>
      </c>
      <c r="L30" s="48" t="str">
        <f>IFERROR(VLOOKUP(K30,マスタ!$A$4:$C$17,3,TRUE),"")</f>
        <v/>
      </c>
      <c r="M30" s="49" t="str">
        <f t="shared" si="0"/>
        <v xml:space="preserve"> </v>
      </c>
      <c r="N30" s="104"/>
      <c r="O30" s="105"/>
      <c r="P30" s="105"/>
      <c r="Q30" s="104"/>
      <c r="R30" s="105"/>
      <c r="S30" s="106"/>
      <c r="T30" s="104"/>
      <c r="U30" s="105"/>
      <c r="V30" s="106"/>
      <c r="W30" s="104"/>
      <c r="X30" s="105"/>
      <c r="Y30" s="106"/>
      <c r="Z30" s="104"/>
      <c r="AA30" s="106"/>
      <c r="AB30" s="41">
        <f t="shared" si="1"/>
        <v>0</v>
      </c>
      <c r="AC30" s="78"/>
      <c r="AD30" s="110" t="str">
        <f>IF(AB30=0,"",IF(チーム情報!$C$7="はい",($AB30*マスタ!$B$36)+($AC30*2000),($AB30+$AC30)*マスタ!$C$36))</f>
        <v/>
      </c>
    </row>
    <row r="31" spans="1:30" ht="32.1" customHeight="1" x14ac:dyDescent="0.45">
      <c r="A31" s="18">
        <v>26</v>
      </c>
      <c r="B31" s="42"/>
      <c r="C31" s="46"/>
      <c r="D31" s="43"/>
      <c r="E31" s="44"/>
      <c r="F31" s="45"/>
      <c r="G31" s="44"/>
      <c r="H31" s="45"/>
      <c r="I31" s="46"/>
      <c r="J31" s="47"/>
      <c r="K31" s="24" t="str">
        <f>IF(J31&lt;&gt;"",DATEDIF(J31,マスタ!$B$1,"Y"),"")</f>
        <v/>
      </c>
      <c r="L31" s="48" t="str">
        <f>IFERROR(VLOOKUP(K31,マスタ!$A$4:$C$17,3,TRUE),"")</f>
        <v/>
      </c>
      <c r="M31" s="49" t="str">
        <f t="shared" si="0"/>
        <v xml:space="preserve"> </v>
      </c>
      <c r="N31" s="104"/>
      <c r="O31" s="105"/>
      <c r="P31" s="105"/>
      <c r="Q31" s="104"/>
      <c r="R31" s="105"/>
      <c r="S31" s="106"/>
      <c r="T31" s="104"/>
      <c r="U31" s="105"/>
      <c r="V31" s="106"/>
      <c r="W31" s="104"/>
      <c r="X31" s="105"/>
      <c r="Y31" s="106"/>
      <c r="Z31" s="104"/>
      <c r="AA31" s="106"/>
      <c r="AB31" s="41">
        <f t="shared" si="1"/>
        <v>0</v>
      </c>
      <c r="AC31" s="78"/>
      <c r="AD31" s="110" t="str">
        <f>IF(AB31=0,"",IF(チーム情報!$C$7="はい",($AB31*マスタ!$B$36)+($AC31*2000),($AB31+$AC31)*マスタ!$C$36))</f>
        <v/>
      </c>
    </row>
    <row r="32" spans="1:30" ht="32.1" customHeight="1" x14ac:dyDescent="0.45">
      <c r="A32" s="18">
        <v>27</v>
      </c>
      <c r="B32" s="42"/>
      <c r="C32" s="46"/>
      <c r="D32" s="43"/>
      <c r="E32" s="44"/>
      <c r="F32" s="45"/>
      <c r="G32" s="44"/>
      <c r="H32" s="45"/>
      <c r="I32" s="46"/>
      <c r="J32" s="47"/>
      <c r="K32" s="24" t="str">
        <f>IF(J32&lt;&gt;"",DATEDIF(J32,マスタ!$B$1,"Y"),"")</f>
        <v/>
      </c>
      <c r="L32" s="48" t="str">
        <f>IFERROR(VLOOKUP(K32,マスタ!$A$4:$C$17,3,TRUE),"")</f>
        <v/>
      </c>
      <c r="M32" s="49" t="str">
        <f t="shared" si="0"/>
        <v xml:space="preserve"> </v>
      </c>
      <c r="N32" s="104"/>
      <c r="O32" s="105"/>
      <c r="P32" s="105"/>
      <c r="Q32" s="104"/>
      <c r="R32" s="105"/>
      <c r="S32" s="106"/>
      <c r="T32" s="104"/>
      <c r="U32" s="105"/>
      <c r="V32" s="106"/>
      <c r="W32" s="104"/>
      <c r="X32" s="105"/>
      <c r="Y32" s="106"/>
      <c r="Z32" s="104"/>
      <c r="AA32" s="106"/>
      <c r="AB32" s="41">
        <f t="shared" si="1"/>
        <v>0</v>
      </c>
      <c r="AC32" s="78"/>
      <c r="AD32" s="110" t="str">
        <f>IF(AB32=0,"",IF(チーム情報!$C$7="はい",($AB32*マスタ!$B$36)+($AC32*2000),($AB32+$AC32)*マスタ!$C$36))</f>
        <v/>
      </c>
    </row>
    <row r="33" spans="1:30" ht="32.1" customHeight="1" x14ac:dyDescent="0.45">
      <c r="A33" s="18">
        <v>28</v>
      </c>
      <c r="B33" s="42"/>
      <c r="C33" s="46"/>
      <c r="D33" s="43"/>
      <c r="E33" s="44"/>
      <c r="F33" s="45"/>
      <c r="G33" s="44"/>
      <c r="H33" s="45"/>
      <c r="I33" s="46"/>
      <c r="J33" s="47"/>
      <c r="K33" s="24" t="str">
        <f>IF(J33&lt;&gt;"",DATEDIF(J33,マスタ!$B$1,"Y"),"")</f>
        <v/>
      </c>
      <c r="L33" s="48" t="str">
        <f>IFERROR(VLOOKUP(K33,マスタ!$A$4:$C$17,3,TRUE),"")</f>
        <v/>
      </c>
      <c r="M33" s="49" t="str">
        <f t="shared" si="0"/>
        <v xml:space="preserve"> </v>
      </c>
      <c r="N33" s="104"/>
      <c r="O33" s="105"/>
      <c r="P33" s="105"/>
      <c r="Q33" s="104"/>
      <c r="R33" s="105"/>
      <c r="S33" s="106"/>
      <c r="T33" s="104"/>
      <c r="U33" s="105"/>
      <c r="V33" s="106"/>
      <c r="W33" s="104"/>
      <c r="X33" s="105"/>
      <c r="Y33" s="106"/>
      <c r="Z33" s="104"/>
      <c r="AA33" s="106"/>
      <c r="AB33" s="41">
        <f t="shared" si="1"/>
        <v>0</v>
      </c>
      <c r="AC33" s="78"/>
      <c r="AD33" s="110" t="str">
        <f>IF(AB33=0,"",IF(チーム情報!$C$7="はい",($AB33*マスタ!$B$36)+($AC33*2000),($AB33+$AC33)*マスタ!$C$36))</f>
        <v/>
      </c>
    </row>
    <row r="34" spans="1:30" ht="32.1" customHeight="1" x14ac:dyDescent="0.45">
      <c r="A34" s="18">
        <v>29</v>
      </c>
      <c r="B34" s="42"/>
      <c r="C34" s="46"/>
      <c r="D34" s="43"/>
      <c r="E34" s="44"/>
      <c r="F34" s="45"/>
      <c r="G34" s="44"/>
      <c r="H34" s="45"/>
      <c r="I34" s="46"/>
      <c r="J34" s="47"/>
      <c r="K34" s="24" t="str">
        <f>IF(J34&lt;&gt;"",DATEDIF(J34,マスタ!$B$1,"Y"),"")</f>
        <v/>
      </c>
      <c r="L34" s="48" t="str">
        <f>IFERROR(VLOOKUP(K34,マスタ!$A$4:$C$17,3,TRUE),"")</f>
        <v/>
      </c>
      <c r="M34" s="49" t="str">
        <f t="shared" si="0"/>
        <v xml:space="preserve"> </v>
      </c>
      <c r="N34" s="104"/>
      <c r="O34" s="105"/>
      <c r="P34" s="105"/>
      <c r="Q34" s="104"/>
      <c r="R34" s="105"/>
      <c r="S34" s="106"/>
      <c r="T34" s="104"/>
      <c r="U34" s="105"/>
      <c r="V34" s="106"/>
      <c r="W34" s="104"/>
      <c r="X34" s="105"/>
      <c r="Y34" s="106"/>
      <c r="Z34" s="104"/>
      <c r="AA34" s="106"/>
      <c r="AB34" s="41">
        <f t="shared" si="1"/>
        <v>0</v>
      </c>
      <c r="AC34" s="78"/>
      <c r="AD34" s="110" t="str">
        <f>IF(AB34=0,"",IF(チーム情報!$C$7="はい",($AB34*マスタ!$B$36)+($AC34*2000),($AB34+$AC34)*マスタ!$C$36))</f>
        <v/>
      </c>
    </row>
    <row r="35" spans="1:30" ht="32.1" customHeight="1" x14ac:dyDescent="0.45">
      <c r="A35" s="18">
        <v>30</v>
      </c>
      <c r="B35" s="42"/>
      <c r="C35" s="46"/>
      <c r="D35" s="43"/>
      <c r="E35" s="44"/>
      <c r="F35" s="45"/>
      <c r="G35" s="44"/>
      <c r="H35" s="45"/>
      <c r="I35" s="46"/>
      <c r="J35" s="47"/>
      <c r="K35" s="24" t="str">
        <f>IF(J35&lt;&gt;"",DATEDIF(J35,マスタ!$B$1,"Y"),"")</f>
        <v/>
      </c>
      <c r="L35" s="48" t="str">
        <f>IFERROR(VLOOKUP(K35,マスタ!$A$4:$C$17,3,TRUE),"")</f>
        <v/>
      </c>
      <c r="M35" s="49" t="str">
        <f t="shared" si="0"/>
        <v xml:space="preserve"> </v>
      </c>
      <c r="N35" s="104"/>
      <c r="O35" s="105"/>
      <c r="P35" s="105"/>
      <c r="Q35" s="104"/>
      <c r="R35" s="105"/>
      <c r="S35" s="106"/>
      <c r="T35" s="104"/>
      <c r="U35" s="105"/>
      <c r="V35" s="106"/>
      <c r="W35" s="104"/>
      <c r="X35" s="105"/>
      <c r="Y35" s="106"/>
      <c r="Z35" s="104"/>
      <c r="AA35" s="106"/>
      <c r="AB35" s="41">
        <f t="shared" si="1"/>
        <v>0</v>
      </c>
      <c r="AC35" s="78"/>
      <c r="AD35" s="110" t="str">
        <f>IF(AB35=0,"",IF(チーム情報!$C$7="はい",($AB35*マスタ!$B$36)+($AC35*2000),($AB35+$AC35)*マスタ!$C$36))</f>
        <v/>
      </c>
    </row>
    <row r="36" spans="1:30" ht="32.1" customHeight="1" x14ac:dyDescent="0.45">
      <c r="A36" s="18">
        <v>31</v>
      </c>
      <c r="B36" s="42"/>
      <c r="C36" s="46"/>
      <c r="D36" s="43"/>
      <c r="E36" s="44"/>
      <c r="F36" s="45"/>
      <c r="G36" s="44"/>
      <c r="H36" s="45"/>
      <c r="I36" s="46"/>
      <c r="J36" s="47"/>
      <c r="K36" s="24" t="str">
        <f>IF(J36&lt;&gt;"",DATEDIF(J36,マスタ!$B$1,"Y"),"")</f>
        <v/>
      </c>
      <c r="L36" s="48" t="str">
        <f>IFERROR(VLOOKUP(K36,マスタ!$A$4:$C$17,3,TRUE),"")</f>
        <v/>
      </c>
      <c r="M36" s="49" t="str">
        <f t="shared" si="0"/>
        <v xml:space="preserve"> </v>
      </c>
      <c r="N36" s="104"/>
      <c r="O36" s="105"/>
      <c r="P36" s="105"/>
      <c r="Q36" s="104"/>
      <c r="R36" s="105"/>
      <c r="S36" s="106"/>
      <c r="T36" s="104"/>
      <c r="U36" s="105"/>
      <c r="V36" s="106"/>
      <c r="W36" s="104"/>
      <c r="X36" s="105"/>
      <c r="Y36" s="106"/>
      <c r="Z36" s="104"/>
      <c r="AA36" s="106"/>
      <c r="AB36" s="41">
        <f t="shared" si="1"/>
        <v>0</v>
      </c>
      <c r="AC36" s="78"/>
      <c r="AD36" s="110" t="str">
        <f>IF(AB36=0,"",IF(チーム情報!$C$7="はい",($AB36*マスタ!$B$36)+($AC36*2000),($AB36+$AC36)*マスタ!$C$36))</f>
        <v/>
      </c>
    </row>
    <row r="37" spans="1:30" ht="32.1" customHeight="1" x14ac:dyDescent="0.45">
      <c r="A37" s="18">
        <v>32</v>
      </c>
      <c r="B37" s="42"/>
      <c r="C37" s="46"/>
      <c r="D37" s="43"/>
      <c r="E37" s="44"/>
      <c r="F37" s="45"/>
      <c r="G37" s="44"/>
      <c r="H37" s="45"/>
      <c r="I37" s="46"/>
      <c r="J37" s="47"/>
      <c r="K37" s="24" t="str">
        <f>IF(J37&lt;&gt;"",DATEDIF(J37,マスタ!$B$1,"Y"),"")</f>
        <v/>
      </c>
      <c r="L37" s="48" t="str">
        <f>IFERROR(VLOOKUP(K37,マスタ!$A$4:$C$17,3,TRUE),"")</f>
        <v/>
      </c>
      <c r="M37" s="49" t="str">
        <f t="shared" si="0"/>
        <v xml:space="preserve"> </v>
      </c>
      <c r="N37" s="104"/>
      <c r="O37" s="105"/>
      <c r="P37" s="105"/>
      <c r="Q37" s="104"/>
      <c r="R37" s="105"/>
      <c r="S37" s="106"/>
      <c r="T37" s="104"/>
      <c r="U37" s="105"/>
      <c r="V37" s="106"/>
      <c r="W37" s="104"/>
      <c r="X37" s="105"/>
      <c r="Y37" s="106"/>
      <c r="Z37" s="104"/>
      <c r="AA37" s="106"/>
      <c r="AB37" s="41">
        <f t="shared" si="1"/>
        <v>0</v>
      </c>
      <c r="AC37" s="78"/>
      <c r="AD37" s="110" t="str">
        <f>IF(AB37=0,"",IF(チーム情報!$C$7="はい",($AB37*マスタ!$B$36)+($AC37*2000),($AB37+$AC37)*マスタ!$C$36))</f>
        <v/>
      </c>
    </row>
    <row r="38" spans="1:30" ht="32.1" customHeight="1" x14ac:dyDescent="0.45">
      <c r="A38" s="18">
        <v>33</v>
      </c>
      <c r="B38" s="42"/>
      <c r="C38" s="46"/>
      <c r="D38" s="43"/>
      <c r="E38" s="44"/>
      <c r="F38" s="45"/>
      <c r="G38" s="44"/>
      <c r="H38" s="45"/>
      <c r="I38" s="46"/>
      <c r="J38" s="47"/>
      <c r="K38" s="24" t="str">
        <f>IF(J38&lt;&gt;"",DATEDIF(J38,マスタ!$B$1,"Y"),"")</f>
        <v/>
      </c>
      <c r="L38" s="48" t="str">
        <f>IFERROR(VLOOKUP(K38,マスタ!$A$4:$C$17,3,TRUE),"")</f>
        <v/>
      </c>
      <c r="M38" s="49" t="str">
        <f t="shared" si="0"/>
        <v xml:space="preserve"> </v>
      </c>
      <c r="N38" s="104"/>
      <c r="O38" s="105"/>
      <c r="P38" s="105"/>
      <c r="Q38" s="104"/>
      <c r="R38" s="105"/>
      <c r="S38" s="106"/>
      <c r="T38" s="104"/>
      <c r="U38" s="105"/>
      <c r="V38" s="106"/>
      <c r="W38" s="104"/>
      <c r="X38" s="105"/>
      <c r="Y38" s="106"/>
      <c r="Z38" s="104"/>
      <c r="AA38" s="106"/>
      <c r="AB38" s="41">
        <f t="shared" si="1"/>
        <v>0</v>
      </c>
      <c r="AC38" s="78"/>
      <c r="AD38" s="110" t="str">
        <f>IF(AB38=0,"",IF(チーム情報!$C$7="はい",($AB38*マスタ!$B$36)+($AC38*2000),($AB38+$AC38)*マスタ!$C$36))</f>
        <v/>
      </c>
    </row>
    <row r="39" spans="1:30" ht="32.1" customHeight="1" x14ac:dyDescent="0.45">
      <c r="A39" s="18">
        <v>34</v>
      </c>
      <c r="B39" s="42"/>
      <c r="C39" s="46"/>
      <c r="D39" s="43"/>
      <c r="E39" s="44"/>
      <c r="F39" s="45"/>
      <c r="G39" s="44"/>
      <c r="H39" s="45"/>
      <c r="I39" s="46"/>
      <c r="J39" s="47"/>
      <c r="K39" s="24" t="str">
        <f>IF(J39&lt;&gt;"",DATEDIF(J39,マスタ!$B$1,"Y"),"")</f>
        <v/>
      </c>
      <c r="L39" s="48" t="str">
        <f>IFERROR(VLOOKUP(K39,マスタ!$A$4:$C$17,3,TRUE),"")</f>
        <v/>
      </c>
      <c r="M39" s="49" t="str">
        <f t="shared" si="0"/>
        <v xml:space="preserve"> </v>
      </c>
      <c r="N39" s="104"/>
      <c r="O39" s="105"/>
      <c r="P39" s="105"/>
      <c r="Q39" s="104"/>
      <c r="R39" s="105"/>
      <c r="S39" s="106"/>
      <c r="T39" s="104"/>
      <c r="U39" s="105"/>
      <c r="V39" s="106"/>
      <c r="W39" s="104"/>
      <c r="X39" s="105"/>
      <c r="Y39" s="106"/>
      <c r="Z39" s="104"/>
      <c r="AA39" s="106"/>
      <c r="AB39" s="41">
        <f t="shared" si="1"/>
        <v>0</v>
      </c>
      <c r="AC39" s="78"/>
      <c r="AD39" s="110" t="str">
        <f>IF(AB39=0,"",IF(チーム情報!$C$7="はい",($AB39*マスタ!$B$36)+($AC39*2000),($AB39+$AC39)*マスタ!$C$36))</f>
        <v/>
      </c>
    </row>
    <row r="40" spans="1:30" ht="32.1" customHeight="1" x14ac:dyDescent="0.45">
      <c r="A40" s="18">
        <v>35</v>
      </c>
      <c r="B40" s="42"/>
      <c r="C40" s="46"/>
      <c r="D40" s="43"/>
      <c r="E40" s="44"/>
      <c r="F40" s="45"/>
      <c r="G40" s="44"/>
      <c r="H40" s="45"/>
      <c r="I40" s="46"/>
      <c r="J40" s="47"/>
      <c r="K40" s="24" t="str">
        <f>IF(J40&lt;&gt;"",DATEDIF(J40,マスタ!$B$1,"Y"),"")</f>
        <v/>
      </c>
      <c r="L40" s="48" t="str">
        <f>IFERROR(VLOOKUP(K40,マスタ!$A$4:$C$17,3,TRUE),"")</f>
        <v/>
      </c>
      <c r="M40" s="49" t="str">
        <f t="shared" si="0"/>
        <v xml:space="preserve"> </v>
      </c>
      <c r="N40" s="104"/>
      <c r="O40" s="105"/>
      <c r="P40" s="105"/>
      <c r="Q40" s="104"/>
      <c r="R40" s="105"/>
      <c r="S40" s="106"/>
      <c r="T40" s="104"/>
      <c r="U40" s="105"/>
      <c r="V40" s="106"/>
      <c r="W40" s="104"/>
      <c r="X40" s="105"/>
      <c r="Y40" s="106"/>
      <c r="Z40" s="104"/>
      <c r="AA40" s="106"/>
      <c r="AB40" s="41">
        <f t="shared" si="1"/>
        <v>0</v>
      </c>
      <c r="AC40" s="78"/>
      <c r="AD40" s="110" t="str">
        <f>IF(AB40=0,"",IF(チーム情報!$C$7="はい",($AB40*マスタ!$B$36)+($AC40*2000),($AB40+$AC40)*マスタ!$C$36))</f>
        <v/>
      </c>
    </row>
    <row r="41" spans="1:30" ht="32.1" customHeight="1" x14ac:dyDescent="0.45">
      <c r="A41" s="18">
        <v>36</v>
      </c>
      <c r="B41" s="42"/>
      <c r="C41" s="46"/>
      <c r="D41" s="43"/>
      <c r="E41" s="44"/>
      <c r="F41" s="45"/>
      <c r="G41" s="44"/>
      <c r="H41" s="45"/>
      <c r="I41" s="46"/>
      <c r="J41" s="47"/>
      <c r="K41" s="24" t="str">
        <f>IF(J41&lt;&gt;"",DATEDIF(J41,マスタ!$B$1,"Y"),"")</f>
        <v/>
      </c>
      <c r="L41" s="48" t="str">
        <f>IFERROR(VLOOKUP(K41,マスタ!$A$4:$C$17,3,TRUE),"")</f>
        <v/>
      </c>
      <c r="M41" s="49" t="str">
        <f t="shared" si="0"/>
        <v xml:space="preserve"> </v>
      </c>
      <c r="N41" s="104"/>
      <c r="O41" s="105"/>
      <c r="P41" s="105"/>
      <c r="Q41" s="104"/>
      <c r="R41" s="105"/>
      <c r="S41" s="106"/>
      <c r="T41" s="104"/>
      <c r="U41" s="105"/>
      <c r="V41" s="106"/>
      <c r="W41" s="104"/>
      <c r="X41" s="105"/>
      <c r="Y41" s="106"/>
      <c r="Z41" s="104"/>
      <c r="AA41" s="106"/>
      <c r="AB41" s="41">
        <f t="shared" si="1"/>
        <v>0</v>
      </c>
      <c r="AC41" s="78"/>
      <c r="AD41" s="110" t="str">
        <f>IF(AB41=0,"",IF(チーム情報!$C$7="はい",($AB41*マスタ!$B$36)+($AC41*2000),($AB41+$AC41)*マスタ!$C$36))</f>
        <v/>
      </c>
    </row>
    <row r="42" spans="1:30" ht="32.1" customHeight="1" x14ac:dyDescent="0.45">
      <c r="A42" s="18">
        <v>37</v>
      </c>
      <c r="B42" s="42"/>
      <c r="C42" s="46"/>
      <c r="D42" s="43"/>
      <c r="E42" s="44"/>
      <c r="F42" s="45"/>
      <c r="G42" s="44"/>
      <c r="H42" s="45"/>
      <c r="I42" s="46"/>
      <c r="J42" s="47"/>
      <c r="K42" s="24" t="str">
        <f>IF(J42&lt;&gt;"",DATEDIF(J42,マスタ!$B$1,"Y"),"")</f>
        <v/>
      </c>
      <c r="L42" s="48" t="str">
        <f>IFERROR(VLOOKUP(K42,マスタ!$A$4:$C$17,3,TRUE),"")</f>
        <v/>
      </c>
      <c r="M42" s="49" t="str">
        <f t="shared" si="0"/>
        <v xml:space="preserve"> </v>
      </c>
      <c r="N42" s="104"/>
      <c r="O42" s="105"/>
      <c r="P42" s="105"/>
      <c r="Q42" s="104"/>
      <c r="R42" s="105"/>
      <c r="S42" s="106"/>
      <c r="T42" s="104"/>
      <c r="U42" s="105"/>
      <c r="V42" s="106"/>
      <c r="W42" s="104"/>
      <c r="X42" s="105"/>
      <c r="Y42" s="106"/>
      <c r="Z42" s="104"/>
      <c r="AA42" s="106"/>
      <c r="AB42" s="41">
        <f t="shared" si="1"/>
        <v>0</v>
      </c>
      <c r="AC42" s="78"/>
      <c r="AD42" s="110" t="str">
        <f>IF(AB42=0,"",IF(チーム情報!$C$7="はい",($AB42*マスタ!$B$36)+($AC42*2000),($AB42+$AC42)*マスタ!$C$36))</f>
        <v/>
      </c>
    </row>
    <row r="43" spans="1:30" ht="32.1" customHeight="1" x14ac:dyDescent="0.45">
      <c r="A43" s="18">
        <v>38</v>
      </c>
      <c r="B43" s="42"/>
      <c r="C43" s="46"/>
      <c r="D43" s="43"/>
      <c r="E43" s="44"/>
      <c r="F43" s="45"/>
      <c r="G43" s="44"/>
      <c r="H43" s="45"/>
      <c r="I43" s="46"/>
      <c r="J43" s="47"/>
      <c r="K43" s="24" t="str">
        <f>IF(J43&lt;&gt;"",DATEDIF(J43,マスタ!$B$1,"Y"),"")</f>
        <v/>
      </c>
      <c r="L43" s="48" t="str">
        <f>IFERROR(VLOOKUP(K43,マスタ!$A$4:$C$17,3,TRUE),"")</f>
        <v/>
      </c>
      <c r="M43" s="49" t="str">
        <f t="shared" si="0"/>
        <v xml:space="preserve"> </v>
      </c>
      <c r="N43" s="104"/>
      <c r="O43" s="105"/>
      <c r="P43" s="105"/>
      <c r="Q43" s="104"/>
      <c r="R43" s="105"/>
      <c r="S43" s="106"/>
      <c r="T43" s="104"/>
      <c r="U43" s="105"/>
      <c r="V43" s="106"/>
      <c r="W43" s="104"/>
      <c r="X43" s="105"/>
      <c r="Y43" s="106"/>
      <c r="Z43" s="104"/>
      <c r="AA43" s="106"/>
      <c r="AB43" s="41">
        <f t="shared" si="1"/>
        <v>0</v>
      </c>
      <c r="AC43" s="78"/>
      <c r="AD43" s="110" t="str">
        <f>IF(AB43=0,"",IF(チーム情報!$C$7="はい",($AB43*マスタ!$B$36)+($AC43*2000),($AB43+$AC43)*マスタ!$C$36))</f>
        <v/>
      </c>
    </row>
    <row r="44" spans="1:30" ht="32.1" customHeight="1" x14ac:dyDescent="0.45">
      <c r="A44" s="18">
        <v>39</v>
      </c>
      <c r="B44" s="42"/>
      <c r="C44" s="46"/>
      <c r="D44" s="43"/>
      <c r="E44" s="44"/>
      <c r="F44" s="45"/>
      <c r="G44" s="44"/>
      <c r="H44" s="45"/>
      <c r="I44" s="46"/>
      <c r="J44" s="47"/>
      <c r="K44" s="24" t="str">
        <f>IF(J44&lt;&gt;"",DATEDIF(J44,マスタ!$B$1,"Y"),"")</f>
        <v/>
      </c>
      <c r="L44" s="48" t="str">
        <f>IFERROR(VLOOKUP(K44,マスタ!$A$4:$C$17,3,TRUE),"")</f>
        <v/>
      </c>
      <c r="M44" s="49" t="str">
        <f t="shared" si="0"/>
        <v xml:space="preserve"> </v>
      </c>
      <c r="N44" s="104"/>
      <c r="O44" s="105"/>
      <c r="P44" s="105"/>
      <c r="Q44" s="104"/>
      <c r="R44" s="105"/>
      <c r="S44" s="106"/>
      <c r="T44" s="104"/>
      <c r="U44" s="105"/>
      <c r="V44" s="106"/>
      <c r="W44" s="104"/>
      <c r="X44" s="105"/>
      <c r="Y44" s="106"/>
      <c r="Z44" s="104"/>
      <c r="AA44" s="106"/>
      <c r="AB44" s="41">
        <f t="shared" si="1"/>
        <v>0</v>
      </c>
      <c r="AC44" s="78"/>
      <c r="AD44" s="110" t="str">
        <f>IF(AB44=0,"",IF(チーム情報!$C$7="はい",($AB44*マスタ!$B$36)+($AC44*2000),($AB44+$AC44)*マスタ!$C$36))</f>
        <v/>
      </c>
    </row>
    <row r="45" spans="1:30" ht="32.1" customHeight="1" x14ac:dyDescent="0.45">
      <c r="A45" s="18">
        <v>40</v>
      </c>
      <c r="B45" s="42"/>
      <c r="C45" s="46"/>
      <c r="D45" s="43"/>
      <c r="E45" s="44"/>
      <c r="F45" s="45"/>
      <c r="G45" s="44"/>
      <c r="H45" s="45"/>
      <c r="I45" s="46"/>
      <c r="J45" s="47"/>
      <c r="K45" s="24" t="str">
        <f>IF(J45&lt;&gt;"",DATEDIF(J45,マスタ!$B$1,"Y"),"")</f>
        <v/>
      </c>
      <c r="L45" s="48" t="str">
        <f>IFERROR(VLOOKUP(K45,マスタ!$A$4:$C$17,3,TRUE),"")</f>
        <v/>
      </c>
      <c r="M45" s="49" t="str">
        <f t="shared" si="0"/>
        <v xml:space="preserve"> </v>
      </c>
      <c r="N45" s="104"/>
      <c r="O45" s="105"/>
      <c r="P45" s="105"/>
      <c r="Q45" s="104"/>
      <c r="R45" s="105"/>
      <c r="S45" s="106"/>
      <c r="T45" s="104"/>
      <c r="U45" s="105"/>
      <c r="V45" s="106"/>
      <c r="W45" s="104"/>
      <c r="X45" s="105"/>
      <c r="Y45" s="106"/>
      <c r="Z45" s="104"/>
      <c r="AA45" s="106"/>
      <c r="AB45" s="41">
        <f t="shared" si="1"/>
        <v>0</v>
      </c>
      <c r="AC45" s="78"/>
      <c r="AD45" s="110" t="str">
        <f>IF(AB45=0,"",IF(チーム情報!$C$7="はい",($AB45*マスタ!$B$36)+($AC45*2000),($AB45+$AC45)*マスタ!$C$36))</f>
        <v/>
      </c>
    </row>
    <row r="46" spans="1:30" ht="32.1" customHeight="1" x14ac:dyDescent="0.45">
      <c r="A46" s="18">
        <v>41</v>
      </c>
      <c r="B46" s="42"/>
      <c r="C46" s="46"/>
      <c r="D46" s="43"/>
      <c r="E46" s="44"/>
      <c r="F46" s="45"/>
      <c r="G46" s="44"/>
      <c r="H46" s="45"/>
      <c r="I46" s="46"/>
      <c r="J46" s="47"/>
      <c r="K46" s="24" t="str">
        <f>IF(J46&lt;&gt;"",DATEDIF(J46,マスタ!$B$1,"Y"),"")</f>
        <v/>
      </c>
      <c r="L46" s="48" t="str">
        <f>IFERROR(VLOOKUP(K46,マスタ!$A$4:$C$17,3,TRUE),"")</f>
        <v/>
      </c>
      <c r="M46" s="49" t="str">
        <f t="shared" si="0"/>
        <v xml:space="preserve"> </v>
      </c>
      <c r="N46" s="104"/>
      <c r="O46" s="105"/>
      <c r="P46" s="105"/>
      <c r="Q46" s="104"/>
      <c r="R46" s="105"/>
      <c r="S46" s="106"/>
      <c r="T46" s="104"/>
      <c r="U46" s="105"/>
      <c r="V46" s="106"/>
      <c r="W46" s="104"/>
      <c r="X46" s="105"/>
      <c r="Y46" s="106"/>
      <c r="Z46" s="104"/>
      <c r="AA46" s="106"/>
      <c r="AB46" s="41">
        <f t="shared" si="1"/>
        <v>0</v>
      </c>
      <c r="AC46" s="78"/>
      <c r="AD46" s="110" t="str">
        <f>IF(AB46=0,"",IF(チーム情報!$C$7="はい",($AB46*マスタ!$B$36)+($AC46*2000),($AB46+$AC46)*マスタ!$C$36))</f>
        <v/>
      </c>
    </row>
    <row r="47" spans="1:30" ht="32.1" customHeight="1" x14ac:dyDescent="0.45">
      <c r="A47" s="18">
        <v>42</v>
      </c>
      <c r="B47" s="42"/>
      <c r="C47" s="46"/>
      <c r="D47" s="43"/>
      <c r="E47" s="44"/>
      <c r="F47" s="45"/>
      <c r="G47" s="44"/>
      <c r="H47" s="45"/>
      <c r="I47" s="46"/>
      <c r="J47" s="47"/>
      <c r="K47" s="24" t="str">
        <f>IF(J47&lt;&gt;"",DATEDIF(J47,マスタ!$B$1,"Y"),"")</f>
        <v/>
      </c>
      <c r="L47" s="48" t="str">
        <f>IFERROR(VLOOKUP(K47,マスタ!$A$4:$C$17,3,TRUE),"")</f>
        <v/>
      </c>
      <c r="M47" s="49" t="str">
        <f t="shared" si="0"/>
        <v xml:space="preserve"> </v>
      </c>
      <c r="N47" s="104"/>
      <c r="O47" s="105"/>
      <c r="P47" s="105"/>
      <c r="Q47" s="104"/>
      <c r="R47" s="105"/>
      <c r="S47" s="106"/>
      <c r="T47" s="104"/>
      <c r="U47" s="105"/>
      <c r="V47" s="106"/>
      <c r="W47" s="104"/>
      <c r="X47" s="105"/>
      <c r="Y47" s="106"/>
      <c r="Z47" s="104"/>
      <c r="AA47" s="106"/>
      <c r="AB47" s="41">
        <f t="shared" si="1"/>
        <v>0</v>
      </c>
      <c r="AC47" s="78"/>
      <c r="AD47" s="110" t="str">
        <f>IF(AB47=0,"",IF(チーム情報!$C$7="はい",($AB47*マスタ!$B$36)+($AC47*2000),($AB47+$AC47)*マスタ!$C$36))</f>
        <v/>
      </c>
    </row>
    <row r="48" spans="1:30" ht="32.1" customHeight="1" x14ac:dyDescent="0.45">
      <c r="A48" s="18">
        <v>43</v>
      </c>
      <c r="B48" s="42"/>
      <c r="C48" s="46"/>
      <c r="D48" s="43"/>
      <c r="E48" s="44"/>
      <c r="F48" s="45"/>
      <c r="G48" s="44"/>
      <c r="H48" s="45"/>
      <c r="I48" s="46"/>
      <c r="J48" s="47"/>
      <c r="K48" s="24" t="str">
        <f>IF(J48&lt;&gt;"",DATEDIF(J48,マスタ!$B$1,"Y"),"")</f>
        <v/>
      </c>
      <c r="L48" s="48" t="str">
        <f>IFERROR(VLOOKUP(K48,マスタ!$A$4:$C$17,3,TRUE),"")</f>
        <v/>
      </c>
      <c r="M48" s="49" t="str">
        <f t="shared" si="0"/>
        <v xml:space="preserve"> </v>
      </c>
      <c r="N48" s="104"/>
      <c r="O48" s="105"/>
      <c r="P48" s="105"/>
      <c r="Q48" s="104"/>
      <c r="R48" s="105"/>
      <c r="S48" s="106"/>
      <c r="T48" s="104"/>
      <c r="U48" s="105"/>
      <c r="V48" s="106"/>
      <c r="W48" s="104"/>
      <c r="X48" s="105"/>
      <c r="Y48" s="106"/>
      <c r="Z48" s="104"/>
      <c r="AA48" s="106"/>
      <c r="AB48" s="41">
        <f t="shared" si="1"/>
        <v>0</v>
      </c>
      <c r="AC48" s="78"/>
      <c r="AD48" s="110" t="str">
        <f>IF(AB48=0,"",IF(チーム情報!$C$7="はい",($AB48*マスタ!$B$36)+($AC48*2000),($AB48+$AC48)*マスタ!$C$36))</f>
        <v/>
      </c>
    </row>
    <row r="49" spans="1:30" ht="32.1" customHeight="1" x14ac:dyDescent="0.45">
      <c r="A49" s="18">
        <v>44</v>
      </c>
      <c r="B49" s="42"/>
      <c r="C49" s="46"/>
      <c r="D49" s="43"/>
      <c r="E49" s="44"/>
      <c r="F49" s="45"/>
      <c r="G49" s="44"/>
      <c r="H49" s="45"/>
      <c r="I49" s="46"/>
      <c r="J49" s="47"/>
      <c r="K49" s="24" t="str">
        <f>IF(J49&lt;&gt;"",DATEDIF(J49,マスタ!$B$1,"Y"),"")</f>
        <v/>
      </c>
      <c r="L49" s="48" t="str">
        <f>IFERROR(VLOOKUP(K49,マスタ!$A$4:$C$17,3,TRUE),"")</f>
        <v/>
      </c>
      <c r="M49" s="49" t="str">
        <f t="shared" si="0"/>
        <v xml:space="preserve"> </v>
      </c>
      <c r="N49" s="104"/>
      <c r="O49" s="105"/>
      <c r="P49" s="105"/>
      <c r="Q49" s="104"/>
      <c r="R49" s="105"/>
      <c r="S49" s="106"/>
      <c r="T49" s="104"/>
      <c r="U49" s="105"/>
      <c r="V49" s="106"/>
      <c r="W49" s="104"/>
      <c r="X49" s="105"/>
      <c r="Y49" s="106"/>
      <c r="Z49" s="104"/>
      <c r="AA49" s="106"/>
      <c r="AB49" s="41">
        <f t="shared" si="1"/>
        <v>0</v>
      </c>
      <c r="AC49" s="78"/>
      <c r="AD49" s="110" t="str">
        <f>IF(AB49=0,"",IF(チーム情報!$C$7="はい",($AB49*マスタ!$B$36)+($AC49*2000),($AB49+$AC49)*マスタ!$C$36))</f>
        <v/>
      </c>
    </row>
    <row r="50" spans="1:30" ht="32.1" customHeight="1" x14ac:dyDescent="0.45">
      <c r="A50" s="18">
        <v>45</v>
      </c>
      <c r="B50" s="42"/>
      <c r="C50" s="46"/>
      <c r="D50" s="43"/>
      <c r="E50" s="44"/>
      <c r="F50" s="45"/>
      <c r="G50" s="44"/>
      <c r="H50" s="45"/>
      <c r="I50" s="46"/>
      <c r="J50" s="47"/>
      <c r="K50" s="24" t="str">
        <f>IF(J50&lt;&gt;"",DATEDIF(J50,マスタ!$B$1,"Y"),"")</f>
        <v/>
      </c>
      <c r="L50" s="48" t="str">
        <f>IFERROR(VLOOKUP(K50,マスタ!$A$4:$C$17,3,TRUE),"")</f>
        <v/>
      </c>
      <c r="M50" s="49" t="str">
        <f t="shared" si="0"/>
        <v xml:space="preserve"> </v>
      </c>
      <c r="N50" s="104"/>
      <c r="O50" s="105"/>
      <c r="P50" s="105"/>
      <c r="Q50" s="104"/>
      <c r="R50" s="105"/>
      <c r="S50" s="106"/>
      <c r="T50" s="104"/>
      <c r="U50" s="105"/>
      <c r="V50" s="106"/>
      <c r="W50" s="104"/>
      <c r="X50" s="105"/>
      <c r="Y50" s="106"/>
      <c r="Z50" s="104"/>
      <c r="AA50" s="106"/>
      <c r="AB50" s="41">
        <f t="shared" si="1"/>
        <v>0</v>
      </c>
      <c r="AC50" s="78"/>
      <c r="AD50" s="110" t="str">
        <f>IF(AB50=0,"",IF(チーム情報!$C$7="はい",($AB50*マスタ!$B$36)+($AC50*2000),($AB50+$AC50)*マスタ!$C$36))</f>
        <v/>
      </c>
    </row>
    <row r="51" spans="1:30" ht="32.1" customHeight="1" x14ac:dyDescent="0.45">
      <c r="A51" s="18">
        <v>46</v>
      </c>
      <c r="B51" s="42"/>
      <c r="C51" s="46"/>
      <c r="D51" s="43"/>
      <c r="E51" s="44"/>
      <c r="F51" s="45"/>
      <c r="G51" s="44"/>
      <c r="H51" s="45"/>
      <c r="I51" s="46"/>
      <c r="J51" s="47"/>
      <c r="K51" s="24" t="str">
        <f>IF(J51&lt;&gt;"",DATEDIF(J51,マスタ!$B$1,"Y"),"")</f>
        <v/>
      </c>
      <c r="L51" s="48" t="str">
        <f>IFERROR(VLOOKUP(K51,マスタ!$A$4:$C$17,3,TRUE),"")</f>
        <v/>
      </c>
      <c r="M51" s="49" t="str">
        <f t="shared" si="0"/>
        <v xml:space="preserve"> </v>
      </c>
      <c r="N51" s="104"/>
      <c r="O51" s="105"/>
      <c r="P51" s="105"/>
      <c r="Q51" s="104"/>
      <c r="R51" s="105"/>
      <c r="S51" s="106"/>
      <c r="T51" s="104"/>
      <c r="U51" s="105"/>
      <c r="V51" s="106"/>
      <c r="W51" s="104"/>
      <c r="X51" s="105"/>
      <c r="Y51" s="106"/>
      <c r="Z51" s="104"/>
      <c r="AA51" s="106"/>
      <c r="AB51" s="41">
        <f t="shared" si="1"/>
        <v>0</v>
      </c>
      <c r="AC51" s="78"/>
      <c r="AD51" s="110" t="str">
        <f>IF(AB51=0,"",IF(チーム情報!$C$7="はい",($AB51*マスタ!$B$36)+($AC51*2000),($AB51+$AC51)*マスタ!$C$36))</f>
        <v/>
      </c>
    </row>
    <row r="52" spans="1:30" ht="32.1" customHeight="1" x14ac:dyDescent="0.45">
      <c r="A52" s="18">
        <v>47</v>
      </c>
      <c r="B52" s="42"/>
      <c r="C52" s="46"/>
      <c r="D52" s="43"/>
      <c r="E52" s="44"/>
      <c r="F52" s="45"/>
      <c r="G52" s="44"/>
      <c r="H52" s="45"/>
      <c r="I52" s="46"/>
      <c r="J52" s="47"/>
      <c r="K52" s="24" t="str">
        <f>IF(J52&lt;&gt;"",DATEDIF(J52,マスタ!$B$1,"Y"),"")</f>
        <v/>
      </c>
      <c r="L52" s="48" t="str">
        <f>IFERROR(VLOOKUP(K52,マスタ!$A$4:$C$17,3,TRUE),"")</f>
        <v/>
      </c>
      <c r="M52" s="49" t="str">
        <f t="shared" si="0"/>
        <v xml:space="preserve"> </v>
      </c>
      <c r="N52" s="104"/>
      <c r="O52" s="105"/>
      <c r="P52" s="105"/>
      <c r="Q52" s="104"/>
      <c r="R52" s="105"/>
      <c r="S52" s="106"/>
      <c r="T52" s="104"/>
      <c r="U52" s="105"/>
      <c r="V52" s="106"/>
      <c r="W52" s="104"/>
      <c r="X52" s="105"/>
      <c r="Y52" s="106"/>
      <c r="Z52" s="104"/>
      <c r="AA52" s="106"/>
      <c r="AB52" s="41">
        <f t="shared" si="1"/>
        <v>0</v>
      </c>
      <c r="AC52" s="78"/>
      <c r="AD52" s="110" t="str">
        <f>IF(AB52=0,"",IF(チーム情報!$C$7="はい",($AB52*マスタ!$B$36)+($AC52*2000),($AB52+$AC52)*マスタ!$C$36))</f>
        <v/>
      </c>
    </row>
    <row r="53" spans="1:30" ht="32.1" customHeight="1" x14ac:dyDescent="0.45">
      <c r="A53" s="18">
        <v>48</v>
      </c>
      <c r="B53" s="42"/>
      <c r="C53" s="46"/>
      <c r="D53" s="43"/>
      <c r="E53" s="44"/>
      <c r="F53" s="45"/>
      <c r="G53" s="44"/>
      <c r="H53" s="45"/>
      <c r="I53" s="46"/>
      <c r="J53" s="47"/>
      <c r="K53" s="24" t="str">
        <f>IF(J53&lt;&gt;"",DATEDIF(J53,マスタ!$B$1,"Y"),"")</f>
        <v/>
      </c>
      <c r="L53" s="48" t="str">
        <f>IFERROR(VLOOKUP(K53,マスタ!$A$4:$C$17,3,TRUE),"")</f>
        <v/>
      </c>
      <c r="M53" s="49" t="str">
        <f t="shared" si="0"/>
        <v xml:space="preserve"> </v>
      </c>
      <c r="N53" s="104"/>
      <c r="O53" s="105"/>
      <c r="P53" s="105"/>
      <c r="Q53" s="104"/>
      <c r="R53" s="105"/>
      <c r="S53" s="106"/>
      <c r="T53" s="104"/>
      <c r="U53" s="105"/>
      <c r="V53" s="106"/>
      <c r="W53" s="104"/>
      <c r="X53" s="105"/>
      <c r="Y53" s="106"/>
      <c r="Z53" s="104"/>
      <c r="AA53" s="106"/>
      <c r="AB53" s="41">
        <f t="shared" si="1"/>
        <v>0</v>
      </c>
      <c r="AC53" s="78"/>
      <c r="AD53" s="110" t="str">
        <f>IF(AB53=0,"",IF(チーム情報!$C$7="はい",($AB53*マスタ!$B$36)+($AC53*2000),($AB53+$AC53)*マスタ!$C$36))</f>
        <v/>
      </c>
    </row>
    <row r="54" spans="1:30" ht="32.1" customHeight="1" x14ac:dyDescent="0.45">
      <c r="A54" s="18">
        <v>49</v>
      </c>
      <c r="B54" s="42"/>
      <c r="C54" s="46"/>
      <c r="D54" s="43"/>
      <c r="E54" s="44"/>
      <c r="F54" s="45"/>
      <c r="G54" s="44"/>
      <c r="H54" s="45"/>
      <c r="I54" s="46"/>
      <c r="J54" s="47"/>
      <c r="K54" s="24" t="str">
        <f>IF(J54&lt;&gt;"",DATEDIF(J54,マスタ!$B$1,"Y"),"")</f>
        <v/>
      </c>
      <c r="L54" s="48" t="str">
        <f>IFERROR(VLOOKUP(K54,マスタ!$A$4:$C$17,3,TRUE),"")</f>
        <v/>
      </c>
      <c r="M54" s="49" t="str">
        <f t="shared" si="0"/>
        <v xml:space="preserve"> </v>
      </c>
      <c r="N54" s="104"/>
      <c r="O54" s="105"/>
      <c r="P54" s="105"/>
      <c r="Q54" s="104"/>
      <c r="R54" s="105"/>
      <c r="S54" s="106"/>
      <c r="T54" s="104"/>
      <c r="U54" s="105"/>
      <c r="V54" s="106"/>
      <c r="W54" s="104"/>
      <c r="X54" s="105"/>
      <c r="Y54" s="106"/>
      <c r="Z54" s="104"/>
      <c r="AA54" s="106"/>
      <c r="AB54" s="41">
        <f t="shared" si="1"/>
        <v>0</v>
      </c>
      <c r="AC54" s="78"/>
      <c r="AD54" s="110" t="str">
        <f>IF(AB54=0,"",IF(チーム情報!$C$7="はい",($AB54*マスタ!$B$36)+($AC54*2000),($AB54+$AC54)*マスタ!$C$36))</f>
        <v/>
      </c>
    </row>
    <row r="55" spans="1:30" ht="32.1" customHeight="1" x14ac:dyDescent="0.45">
      <c r="A55" s="18">
        <v>50</v>
      </c>
      <c r="B55" s="42"/>
      <c r="C55" s="46"/>
      <c r="D55" s="43"/>
      <c r="E55" s="44"/>
      <c r="F55" s="45"/>
      <c r="G55" s="44"/>
      <c r="H55" s="45"/>
      <c r="I55" s="46"/>
      <c r="J55" s="47"/>
      <c r="K55" s="24" t="str">
        <f>IF(J55&lt;&gt;"",DATEDIF(J55,マスタ!$B$1,"Y"),"")</f>
        <v/>
      </c>
      <c r="L55" s="48" t="str">
        <f>IFERROR(VLOOKUP(K55,マスタ!$A$4:$C$17,3,TRUE),"")</f>
        <v/>
      </c>
      <c r="M55" s="49" t="str">
        <f t="shared" si="0"/>
        <v xml:space="preserve"> </v>
      </c>
      <c r="N55" s="104"/>
      <c r="O55" s="105"/>
      <c r="P55" s="105"/>
      <c r="Q55" s="104"/>
      <c r="R55" s="105"/>
      <c r="S55" s="106"/>
      <c r="T55" s="104"/>
      <c r="U55" s="105"/>
      <c r="V55" s="106"/>
      <c r="W55" s="104"/>
      <c r="X55" s="105"/>
      <c r="Y55" s="106"/>
      <c r="Z55" s="104"/>
      <c r="AA55" s="106"/>
      <c r="AB55" s="41">
        <f t="shared" si="1"/>
        <v>0</v>
      </c>
      <c r="AC55" s="78"/>
      <c r="AD55" s="110" t="str">
        <f>IF(AB55=0,"",IF(チーム情報!$C$7="はい",($AB55*マスタ!$B$36)+($AC55*2000),($AB55+$AC55)*マスタ!$C$36))</f>
        <v/>
      </c>
    </row>
    <row r="56" spans="1:30" ht="32.1" customHeight="1" x14ac:dyDescent="0.45">
      <c r="A56" s="18">
        <v>51</v>
      </c>
      <c r="B56" s="42"/>
      <c r="C56" s="46"/>
      <c r="D56" s="43"/>
      <c r="E56" s="44"/>
      <c r="F56" s="45"/>
      <c r="G56" s="44"/>
      <c r="H56" s="45"/>
      <c r="I56" s="46"/>
      <c r="J56" s="47"/>
      <c r="K56" s="24" t="str">
        <f>IF(J56&lt;&gt;"",DATEDIF(J56,マスタ!$B$1,"Y"),"")</f>
        <v/>
      </c>
      <c r="L56" s="48" t="str">
        <f>IFERROR(VLOOKUP(K56,マスタ!$A$4:$C$17,3,TRUE),"")</f>
        <v/>
      </c>
      <c r="M56" s="49" t="str">
        <f t="shared" si="0"/>
        <v xml:space="preserve"> </v>
      </c>
      <c r="N56" s="104"/>
      <c r="O56" s="105"/>
      <c r="P56" s="105"/>
      <c r="Q56" s="104"/>
      <c r="R56" s="105"/>
      <c r="S56" s="106"/>
      <c r="T56" s="104"/>
      <c r="U56" s="105"/>
      <c r="V56" s="106"/>
      <c r="W56" s="104"/>
      <c r="X56" s="105"/>
      <c r="Y56" s="106"/>
      <c r="Z56" s="104"/>
      <c r="AA56" s="106"/>
      <c r="AB56" s="41">
        <f t="shared" si="1"/>
        <v>0</v>
      </c>
      <c r="AC56" s="78"/>
      <c r="AD56" s="110" t="str">
        <f>IF(AB56=0,"",IF(チーム情報!$C$7="はい",($AB56*マスタ!$B$36)+($AC56*2000),($AB56+$AC56)*マスタ!$C$36))</f>
        <v/>
      </c>
    </row>
    <row r="57" spans="1:30" ht="32.1" customHeight="1" x14ac:dyDescent="0.45">
      <c r="A57" s="18">
        <v>52</v>
      </c>
      <c r="B57" s="42"/>
      <c r="C57" s="46"/>
      <c r="D57" s="43"/>
      <c r="E57" s="44"/>
      <c r="F57" s="45"/>
      <c r="G57" s="44"/>
      <c r="H57" s="45"/>
      <c r="I57" s="46"/>
      <c r="J57" s="47"/>
      <c r="K57" s="24" t="str">
        <f>IF(J57&lt;&gt;"",DATEDIF(J57,マスタ!$B$1,"Y"),"")</f>
        <v/>
      </c>
      <c r="L57" s="48" t="str">
        <f>IFERROR(VLOOKUP(K57,マスタ!$A$4:$C$17,3,TRUE),"")</f>
        <v/>
      </c>
      <c r="M57" s="49" t="str">
        <f t="shared" si="0"/>
        <v xml:space="preserve"> </v>
      </c>
      <c r="N57" s="104"/>
      <c r="O57" s="105"/>
      <c r="P57" s="105"/>
      <c r="Q57" s="104"/>
      <c r="R57" s="105"/>
      <c r="S57" s="106"/>
      <c r="T57" s="104"/>
      <c r="U57" s="105"/>
      <c r="V57" s="106"/>
      <c r="W57" s="104"/>
      <c r="X57" s="105"/>
      <c r="Y57" s="106"/>
      <c r="Z57" s="104"/>
      <c r="AA57" s="106"/>
      <c r="AB57" s="41">
        <f t="shared" si="1"/>
        <v>0</v>
      </c>
      <c r="AC57" s="78"/>
      <c r="AD57" s="110" t="str">
        <f>IF(AB57=0,"",IF(チーム情報!$C$7="はい",($AB57*マスタ!$B$36)+($AC57*2000),($AB57+$AC57)*マスタ!$C$36))</f>
        <v/>
      </c>
    </row>
    <row r="58" spans="1:30" ht="32.1" customHeight="1" x14ac:dyDescent="0.45">
      <c r="A58" s="18">
        <v>53</v>
      </c>
      <c r="B58" s="42"/>
      <c r="C58" s="46"/>
      <c r="D58" s="43"/>
      <c r="E58" s="44"/>
      <c r="F58" s="45"/>
      <c r="G58" s="44"/>
      <c r="H58" s="45"/>
      <c r="I58" s="46"/>
      <c r="J58" s="47"/>
      <c r="K58" s="24" t="str">
        <f>IF(J58&lt;&gt;"",DATEDIF(J58,マスタ!$B$1,"Y"),"")</f>
        <v/>
      </c>
      <c r="L58" s="48" t="str">
        <f>IFERROR(VLOOKUP(K58,マスタ!$A$4:$C$17,3,TRUE),"")</f>
        <v/>
      </c>
      <c r="M58" s="49" t="str">
        <f t="shared" si="0"/>
        <v xml:space="preserve"> </v>
      </c>
      <c r="N58" s="104"/>
      <c r="O58" s="105"/>
      <c r="P58" s="105"/>
      <c r="Q58" s="104"/>
      <c r="R58" s="105"/>
      <c r="S58" s="106"/>
      <c r="T58" s="104"/>
      <c r="U58" s="105"/>
      <c r="V58" s="106"/>
      <c r="W58" s="104"/>
      <c r="X58" s="105"/>
      <c r="Y58" s="106"/>
      <c r="Z58" s="104"/>
      <c r="AA58" s="106"/>
      <c r="AB58" s="41">
        <f t="shared" si="1"/>
        <v>0</v>
      </c>
      <c r="AC58" s="78"/>
      <c r="AD58" s="110" t="str">
        <f>IF(AB58=0,"",IF(チーム情報!$C$7="はい",($AB58*マスタ!$B$36)+($AC58*2000),($AB58+$AC58)*マスタ!$C$36))</f>
        <v/>
      </c>
    </row>
    <row r="59" spans="1:30" ht="32.1" customHeight="1" x14ac:dyDescent="0.45">
      <c r="A59" s="18">
        <v>54</v>
      </c>
      <c r="B59" s="42"/>
      <c r="C59" s="46"/>
      <c r="D59" s="43"/>
      <c r="E59" s="44"/>
      <c r="F59" s="45"/>
      <c r="G59" s="44"/>
      <c r="H59" s="45"/>
      <c r="I59" s="46"/>
      <c r="J59" s="47"/>
      <c r="K59" s="24" t="str">
        <f>IF(J59&lt;&gt;"",DATEDIF(J59,マスタ!$B$1,"Y"),"")</f>
        <v/>
      </c>
      <c r="L59" s="48" t="str">
        <f>IFERROR(VLOOKUP(K59,マスタ!$A$4:$C$17,3,TRUE),"")</f>
        <v/>
      </c>
      <c r="M59" s="49" t="str">
        <f t="shared" si="0"/>
        <v xml:space="preserve"> </v>
      </c>
      <c r="N59" s="104"/>
      <c r="O59" s="105"/>
      <c r="P59" s="105"/>
      <c r="Q59" s="104"/>
      <c r="R59" s="105"/>
      <c r="S59" s="106"/>
      <c r="T59" s="104"/>
      <c r="U59" s="105"/>
      <c r="V59" s="106"/>
      <c r="W59" s="104"/>
      <c r="X59" s="105"/>
      <c r="Y59" s="106"/>
      <c r="Z59" s="104"/>
      <c r="AA59" s="106"/>
      <c r="AB59" s="41">
        <f t="shared" si="1"/>
        <v>0</v>
      </c>
      <c r="AC59" s="78"/>
      <c r="AD59" s="110" t="str">
        <f>IF(AB59=0,"",IF(チーム情報!$C$7="はい",($AB59*マスタ!$B$36)+($AC59*2000),($AB59+$AC59)*マスタ!$C$36))</f>
        <v/>
      </c>
    </row>
    <row r="60" spans="1:30" ht="32.1" customHeight="1" x14ac:dyDescent="0.45">
      <c r="A60" s="18">
        <v>55</v>
      </c>
      <c r="B60" s="42"/>
      <c r="C60" s="46"/>
      <c r="D60" s="43"/>
      <c r="E60" s="44"/>
      <c r="F60" s="45"/>
      <c r="G60" s="44"/>
      <c r="H60" s="45"/>
      <c r="I60" s="46"/>
      <c r="J60" s="47"/>
      <c r="K60" s="24" t="str">
        <f>IF(J60&lt;&gt;"",DATEDIF(J60,マスタ!$B$1,"Y"),"")</f>
        <v/>
      </c>
      <c r="L60" s="48" t="str">
        <f>IFERROR(VLOOKUP(K60,マスタ!$A$4:$C$17,3,TRUE),"")</f>
        <v/>
      </c>
      <c r="M60" s="49" t="str">
        <f t="shared" si="0"/>
        <v xml:space="preserve"> </v>
      </c>
      <c r="N60" s="104"/>
      <c r="O60" s="105"/>
      <c r="P60" s="105"/>
      <c r="Q60" s="104"/>
      <c r="R60" s="105"/>
      <c r="S60" s="106"/>
      <c r="T60" s="104"/>
      <c r="U60" s="105"/>
      <c r="V60" s="106"/>
      <c r="W60" s="104"/>
      <c r="X60" s="105"/>
      <c r="Y60" s="106"/>
      <c r="Z60" s="104"/>
      <c r="AA60" s="106"/>
      <c r="AB60" s="41">
        <f t="shared" si="1"/>
        <v>0</v>
      </c>
      <c r="AC60" s="78"/>
      <c r="AD60" s="110" t="str">
        <f>IF(AB60=0,"",IF(チーム情報!$C$7="はい",($AB60*マスタ!$B$36)+($AC60*2000),($AB60+$AC60)*マスタ!$C$36))</f>
        <v/>
      </c>
    </row>
    <row r="61" spans="1:30" ht="32.1" customHeight="1" x14ac:dyDescent="0.45">
      <c r="A61" s="18">
        <v>56</v>
      </c>
      <c r="B61" s="42"/>
      <c r="C61" s="46"/>
      <c r="D61" s="43"/>
      <c r="E61" s="44"/>
      <c r="F61" s="45"/>
      <c r="G61" s="44"/>
      <c r="H61" s="45"/>
      <c r="I61" s="46"/>
      <c r="J61" s="47"/>
      <c r="K61" s="24" t="str">
        <f>IF(J61&lt;&gt;"",DATEDIF(J61,マスタ!$B$1,"Y"),"")</f>
        <v/>
      </c>
      <c r="L61" s="48" t="str">
        <f>IFERROR(VLOOKUP(K61,マスタ!$A$4:$C$17,3,TRUE),"")</f>
        <v/>
      </c>
      <c r="M61" s="49" t="str">
        <f t="shared" si="0"/>
        <v xml:space="preserve"> </v>
      </c>
      <c r="N61" s="104"/>
      <c r="O61" s="105"/>
      <c r="P61" s="105"/>
      <c r="Q61" s="104"/>
      <c r="R61" s="105"/>
      <c r="S61" s="106"/>
      <c r="T61" s="104"/>
      <c r="U61" s="105"/>
      <c r="V61" s="106"/>
      <c r="W61" s="104"/>
      <c r="X61" s="105"/>
      <c r="Y61" s="106"/>
      <c r="Z61" s="104"/>
      <c r="AA61" s="106"/>
      <c r="AB61" s="41">
        <f t="shared" si="1"/>
        <v>0</v>
      </c>
      <c r="AC61" s="78"/>
      <c r="AD61" s="110" t="str">
        <f>IF(AB61=0,"",IF(チーム情報!$C$7="はい",($AB61*マスタ!$B$36)+($AC61*2000),($AB61+$AC61)*マスタ!$C$36))</f>
        <v/>
      </c>
    </row>
    <row r="62" spans="1:30" ht="32.1" customHeight="1" x14ac:dyDescent="0.45">
      <c r="A62" s="18">
        <v>57</v>
      </c>
      <c r="B62" s="42"/>
      <c r="C62" s="46"/>
      <c r="D62" s="43"/>
      <c r="E62" s="44"/>
      <c r="F62" s="45"/>
      <c r="G62" s="44"/>
      <c r="H62" s="45"/>
      <c r="I62" s="46"/>
      <c r="J62" s="47"/>
      <c r="K62" s="24" t="str">
        <f>IF(J62&lt;&gt;"",DATEDIF(J62,マスタ!$B$1,"Y"),"")</f>
        <v/>
      </c>
      <c r="L62" s="48" t="str">
        <f>IFERROR(VLOOKUP(K62,マスタ!$A$4:$C$17,3,TRUE),"")</f>
        <v/>
      </c>
      <c r="M62" s="49" t="str">
        <f t="shared" si="0"/>
        <v xml:space="preserve"> </v>
      </c>
      <c r="N62" s="104"/>
      <c r="O62" s="105"/>
      <c r="P62" s="105"/>
      <c r="Q62" s="104"/>
      <c r="R62" s="105"/>
      <c r="S62" s="106"/>
      <c r="T62" s="104"/>
      <c r="U62" s="105"/>
      <c r="V62" s="106"/>
      <c r="W62" s="104"/>
      <c r="X62" s="105"/>
      <c r="Y62" s="106"/>
      <c r="Z62" s="104"/>
      <c r="AA62" s="106"/>
      <c r="AB62" s="41">
        <f t="shared" si="1"/>
        <v>0</v>
      </c>
      <c r="AC62" s="78"/>
      <c r="AD62" s="110" t="str">
        <f>IF(AB62=0,"",IF(チーム情報!$C$7="はい",($AB62*マスタ!$B$36)+($AC62*2000),($AB62+$AC62)*マスタ!$C$36))</f>
        <v/>
      </c>
    </row>
    <row r="63" spans="1:30" ht="32.1" customHeight="1" x14ac:dyDescent="0.45">
      <c r="A63" s="18">
        <v>58</v>
      </c>
      <c r="B63" s="42"/>
      <c r="C63" s="46"/>
      <c r="D63" s="43"/>
      <c r="E63" s="44"/>
      <c r="F63" s="45"/>
      <c r="G63" s="44"/>
      <c r="H63" s="45"/>
      <c r="I63" s="46"/>
      <c r="J63" s="47"/>
      <c r="K63" s="24" t="str">
        <f>IF(J63&lt;&gt;"",DATEDIF(J63,マスタ!$B$1,"Y"),"")</f>
        <v/>
      </c>
      <c r="L63" s="48" t="str">
        <f>IFERROR(VLOOKUP(K63,マスタ!$A$4:$C$17,3,TRUE),"")</f>
        <v/>
      </c>
      <c r="M63" s="49" t="str">
        <f t="shared" si="0"/>
        <v xml:space="preserve"> </v>
      </c>
      <c r="N63" s="104"/>
      <c r="O63" s="105"/>
      <c r="P63" s="105"/>
      <c r="Q63" s="104"/>
      <c r="R63" s="105"/>
      <c r="S63" s="106"/>
      <c r="T63" s="104"/>
      <c r="U63" s="105"/>
      <c r="V63" s="106"/>
      <c r="W63" s="104"/>
      <c r="X63" s="105"/>
      <c r="Y63" s="106"/>
      <c r="Z63" s="104"/>
      <c r="AA63" s="106"/>
      <c r="AB63" s="41">
        <f t="shared" si="1"/>
        <v>0</v>
      </c>
      <c r="AC63" s="78"/>
      <c r="AD63" s="110" t="str">
        <f>IF(AB63=0,"",IF(チーム情報!$C$7="はい",($AB63*マスタ!$B$36)+($AC63*2000),($AB63+$AC63)*マスタ!$C$36))</f>
        <v/>
      </c>
    </row>
    <row r="64" spans="1:30" ht="32.1" customHeight="1" x14ac:dyDescent="0.45">
      <c r="A64" s="18">
        <v>59</v>
      </c>
      <c r="B64" s="42"/>
      <c r="C64" s="46"/>
      <c r="D64" s="43"/>
      <c r="E64" s="44"/>
      <c r="F64" s="45"/>
      <c r="G64" s="44"/>
      <c r="H64" s="45"/>
      <c r="I64" s="46"/>
      <c r="J64" s="47"/>
      <c r="K64" s="24" t="str">
        <f>IF(J64&lt;&gt;"",DATEDIF(J64,マスタ!$B$1,"Y"),"")</f>
        <v/>
      </c>
      <c r="L64" s="48" t="str">
        <f>IFERROR(VLOOKUP(K64,マスタ!$A$4:$C$17,3,TRUE),"")</f>
        <v/>
      </c>
      <c r="M64" s="49" t="str">
        <f t="shared" si="0"/>
        <v xml:space="preserve"> </v>
      </c>
      <c r="N64" s="104"/>
      <c r="O64" s="105"/>
      <c r="P64" s="105"/>
      <c r="Q64" s="104"/>
      <c r="R64" s="105"/>
      <c r="S64" s="106"/>
      <c r="T64" s="104"/>
      <c r="U64" s="105"/>
      <c r="V64" s="106"/>
      <c r="W64" s="104"/>
      <c r="X64" s="105"/>
      <c r="Y64" s="106"/>
      <c r="Z64" s="104"/>
      <c r="AA64" s="106"/>
      <c r="AB64" s="41">
        <f t="shared" si="1"/>
        <v>0</v>
      </c>
      <c r="AC64" s="78"/>
      <c r="AD64" s="110" t="str">
        <f>IF(AB64=0,"",IF(チーム情報!$C$7="はい",($AB64*マスタ!$B$36)+($AC64*2000),($AB64+$AC64)*マスタ!$C$36))</f>
        <v/>
      </c>
    </row>
    <row r="65" spans="1:30" ht="32.1" customHeight="1" x14ac:dyDescent="0.45">
      <c r="A65" s="18">
        <v>60</v>
      </c>
      <c r="B65" s="42"/>
      <c r="C65" s="46"/>
      <c r="D65" s="43"/>
      <c r="E65" s="44"/>
      <c r="F65" s="45"/>
      <c r="G65" s="44"/>
      <c r="H65" s="45"/>
      <c r="I65" s="46"/>
      <c r="J65" s="47"/>
      <c r="K65" s="24" t="str">
        <f>IF(J65&lt;&gt;"",DATEDIF(J65,マスタ!$B$1,"Y"),"")</f>
        <v/>
      </c>
      <c r="L65" s="48" t="str">
        <f>IFERROR(VLOOKUP(K65,マスタ!$A$4:$C$17,3,TRUE),"")</f>
        <v/>
      </c>
      <c r="M65" s="49" t="str">
        <f t="shared" si="0"/>
        <v xml:space="preserve"> </v>
      </c>
      <c r="N65" s="104"/>
      <c r="O65" s="105"/>
      <c r="P65" s="105"/>
      <c r="Q65" s="104"/>
      <c r="R65" s="105"/>
      <c r="S65" s="106"/>
      <c r="T65" s="104"/>
      <c r="U65" s="105"/>
      <c r="V65" s="106"/>
      <c r="W65" s="104"/>
      <c r="X65" s="105"/>
      <c r="Y65" s="106"/>
      <c r="Z65" s="104"/>
      <c r="AA65" s="106"/>
      <c r="AB65" s="41">
        <f t="shared" si="1"/>
        <v>0</v>
      </c>
      <c r="AC65" s="78"/>
      <c r="AD65" s="110" t="str">
        <f>IF(AB65=0,"",IF(チーム情報!$C$7="はい",($AB65*マスタ!$B$36)+($AC65*2000),($AB65+$AC65)*マスタ!$C$36))</f>
        <v/>
      </c>
    </row>
    <row r="66" spans="1:30" ht="32.1" customHeight="1" x14ac:dyDescent="0.45">
      <c r="A66" s="18">
        <v>61</v>
      </c>
      <c r="B66" s="42"/>
      <c r="C66" s="46"/>
      <c r="D66" s="43"/>
      <c r="E66" s="44"/>
      <c r="F66" s="45"/>
      <c r="G66" s="44"/>
      <c r="H66" s="45"/>
      <c r="I66" s="46"/>
      <c r="J66" s="47"/>
      <c r="K66" s="24" t="str">
        <f>IF(J66&lt;&gt;"",DATEDIF(J66,マスタ!$B$1,"Y"),"")</f>
        <v/>
      </c>
      <c r="L66" s="48" t="str">
        <f>IFERROR(VLOOKUP(K66,マスタ!$A$4:$C$17,3,TRUE),"")</f>
        <v/>
      </c>
      <c r="M66" s="49" t="str">
        <f t="shared" si="0"/>
        <v xml:space="preserve"> </v>
      </c>
      <c r="N66" s="104"/>
      <c r="O66" s="105"/>
      <c r="P66" s="105"/>
      <c r="Q66" s="104"/>
      <c r="R66" s="105"/>
      <c r="S66" s="106"/>
      <c r="T66" s="104"/>
      <c r="U66" s="105"/>
      <c r="V66" s="106"/>
      <c r="W66" s="104"/>
      <c r="X66" s="105"/>
      <c r="Y66" s="106"/>
      <c r="Z66" s="104"/>
      <c r="AA66" s="106"/>
      <c r="AB66" s="41">
        <f t="shared" si="1"/>
        <v>0</v>
      </c>
      <c r="AC66" s="78"/>
      <c r="AD66" s="110" t="str">
        <f>IF(AB66=0,"",IF(チーム情報!$C$7="はい",($AB66*マスタ!$B$36)+($AC66*2000),($AB66+$AC66)*マスタ!$C$36))</f>
        <v/>
      </c>
    </row>
    <row r="67" spans="1:30" ht="32.1" customHeight="1" x14ac:dyDescent="0.45">
      <c r="A67" s="18">
        <v>62</v>
      </c>
      <c r="B67" s="42"/>
      <c r="C67" s="46"/>
      <c r="D67" s="43"/>
      <c r="E67" s="44"/>
      <c r="F67" s="45"/>
      <c r="G67" s="44"/>
      <c r="H67" s="45"/>
      <c r="I67" s="46"/>
      <c r="J67" s="47"/>
      <c r="K67" s="24" t="str">
        <f>IF(J67&lt;&gt;"",DATEDIF(J67,マスタ!$B$1,"Y"),"")</f>
        <v/>
      </c>
      <c r="L67" s="48" t="str">
        <f>IFERROR(VLOOKUP(K67,マスタ!$A$4:$C$17,3,TRUE),"")</f>
        <v/>
      </c>
      <c r="M67" s="49" t="str">
        <f t="shared" si="0"/>
        <v xml:space="preserve"> </v>
      </c>
      <c r="N67" s="104"/>
      <c r="O67" s="105"/>
      <c r="P67" s="105"/>
      <c r="Q67" s="104"/>
      <c r="R67" s="105"/>
      <c r="S67" s="106"/>
      <c r="T67" s="104"/>
      <c r="U67" s="105"/>
      <c r="V67" s="106"/>
      <c r="W67" s="104"/>
      <c r="X67" s="105"/>
      <c r="Y67" s="106"/>
      <c r="Z67" s="104"/>
      <c r="AA67" s="106"/>
      <c r="AB67" s="41">
        <f t="shared" si="1"/>
        <v>0</v>
      </c>
      <c r="AC67" s="78"/>
      <c r="AD67" s="110" t="str">
        <f>IF(AB67=0,"",IF(チーム情報!$C$7="はい",($AB67*マスタ!$B$36)+($AC67*2000),($AB67+$AC67)*マスタ!$C$36))</f>
        <v/>
      </c>
    </row>
    <row r="68" spans="1:30" ht="32.1" customHeight="1" x14ac:dyDescent="0.45">
      <c r="A68" s="18">
        <v>63</v>
      </c>
      <c r="B68" s="42"/>
      <c r="C68" s="46"/>
      <c r="D68" s="43"/>
      <c r="E68" s="44"/>
      <c r="F68" s="45"/>
      <c r="G68" s="44"/>
      <c r="H68" s="45"/>
      <c r="I68" s="46"/>
      <c r="J68" s="47"/>
      <c r="K68" s="24" t="str">
        <f>IF(J68&lt;&gt;"",DATEDIF(J68,マスタ!$B$1,"Y"),"")</f>
        <v/>
      </c>
      <c r="L68" s="48" t="str">
        <f>IFERROR(VLOOKUP(K68,マスタ!$A$4:$C$17,3,TRUE),"")</f>
        <v/>
      </c>
      <c r="M68" s="49" t="str">
        <f t="shared" si="0"/>
        <v xml:space="preserve"> </v>
      </c>
      <c r="N68" s="104"/>
      <c r="O68" s="105"/>
      <c r="P68" s="105"/>
      <c r="Q68" s="104"/>
      <c r="R68" s="105"/>
      <c r="S68" s="106"/>
      <c r="T68" s="104"/>
      <c r="U68" s="105"/>
      <c r="V68" s="106"/>
      <c r="W68" s="104"/>
      <c r="X68" s="105"/>
      <c r="Y68" s="106"/>
      <c r="Z68" s="104"/>
      <c r="AA68" s="106"/>
      <c r="AB68" s="41">
        <f t="shared" si="1"/>
        <v>0</v>
      </c>
      <c r="AC68" s="78"/>
      <c r="AD68" s="110" t="str">
        <f>IF(AB68=0,"",IF(チーム情報!$C$7="はい",($AB68*マスタ!$B$36)+($AC68*2000),($AB68+$AC68)*マスタ!$C$36))</f>
        <v/>
      </c>
    </row>
    <row r="69" spans="1:30" ht="32.1" customHeight="1" x14ac:dyDescent="0.45">
      <c r="A69" s="18">
        <v>64</v>
      </c>
      <c r="B69" s="42"/>
      <c r="C69" s="46"/>
      <c r="D69" s="43"/>
      <c r="E69" s="44"/>
      <c r="F69" s="45"/>
      <c r="G69" s="44"/>
      <c r="H69" s="45"/>
      <c r="I69" s="46"/>
      <c r="J69" s="47"/>
      <c r="K69" s="24" t="str">
        <f>IF(J69&lt;&gt;"",DATEDIF(J69,マスタ!$B$1,"Y"),"")</f>
        <v/>
      </c>
      <c r="L69" s="48" t="str">
        <f>IFERROR(VLOOKUP(K69,マスタ!$A$4:$C$17,3,TRUE),"")</f>
        <v/>
      </c>
      <c r="M69" s="49" t="str">
        <f t="shared" si="0"/>
        <v xml:space="preserve"> </v>
      </c>
      <c r="N69" s="104"/>
      <c r="O69" s="105"/>
      <c r="P69" s="105"/>
      <c r="Q69" s="104"/>
      <c r="R69" s="105"/>
      <c r="S69" s="106"/>
      <c r="T69" s="104"/>
      <c r="U69" s="105"/>
      <c r="V69" s="106"/>
      <c r="W69" s="104"/>
      <c r="X69" s="105"/>
      <c r="Y69" s="106"/>
      <c r="Z69" s="104"/>
      <c r="AA69" s="106"/>
      <c r="AB69" s="41">
        <f t="shared" si="1"/>
        <v>0</v>
      </c>
      <c r="AC69" s="78"/>
      <c r="AD69" s="110" t="str">
        <f>IF(AB69=0,"",IF(チーム情報!$C$7="はい",($AB69*マスタ!$B$36)+($AC69*2000),($AB69+$AC69)*マスタ!$C$36))</f>
        <v/>
      </c>
    </row>
    <row r="70" spans="1:30" ht="32.1" customHeight="1" x14ac:dyDescent="0.45">
      <c r="A70" s="18">
        <v>65</v>
      </c>
      <c r="B70" s="42"/>
      <c r="C70" s="46"/>
      <c r="D70" s="43"/>
      <c r="E70" s="44"/>
      <c r="F70" s="45"/>
      <c r="G70" s="44"/>
      <c r="H70" s="45"/>
      <c r="I70" s="46"/>
      <c r="J70" s="47"/>
      <c r="K70" s="24" t="str">
        <f>IF(J70&lt;&gt;"",DATEDIF(J70,マスタ!$B$1,"Y"),"")</f>
        <v/>
      </c>
      <c r="L70" s="48" t="str">
        <f>IFERROR(VLOOKUP(K70,マスタ!$A$4:$C$17,3,TRUE),"")</f>
        <v/>
      </c>
      <c r="M70" s="49" t="str">
        <f t="shared" ref="M70:M104" si="2">E70&amp;" "&amp;F70</f>
        <v xml:space="preserve"> </v>
      </c>
      <c r="N70" s="104"/>
      <c r="O70" s="105"/>
      <c r="P70" s="105"/>
      <c r="Q70" s="104"/>
      <c r="R70" s="105"/>
      <c r="S70" s="106"/>
      <c r="T70" s="104"/>
      <c r="U70" s="105"/>
      <c r="V70" s="106"/>
      <c r="W70" s="104"/>
      <c r="X70" s="105"/>
      <c r="Y70" s="106"/>
      <c r="Z70" s="104"/>
      <c r="AA70" s="106"/>
      <c r="AB70" s="41">
        <f t="shared" ref="AB70:AB104" si="3">COUNTA(N70:AA70)</f>
        <v>0</v>
      </c>
      <c r="AC70" s="78"/>
      <c r="AD70" s="110" t="str">
        <f>IF(AB70=0,"",IF(チーム情報!$C$7="はい",($AB70*マスタ!$B$36)+($AC70*2000),($AB70+$AC70)*マスタ!$C$36))</f>
        <v/>
      </c>
    </row>
    <row r="71" spans="1:30" ht="32.1" customHeight="1" x14ac:dyDescent="0.45">
      <c r="A71" s="18">
        <v>66</v>
      </c>
      <c r="B71" s="42"/>
      <c r="C71" s="46"/>
      <c r="D71" s="43"/>
      <c r="E71" s="44"/>
      <c r="F71" s="45"/>
      <c r="G71" s="44"/>
      <c r="H71" s="45"/>
      <c r="I71" s="46"/>
      <c r="J71" s="47"/>
      <c r="K71" s="24" t="str">
        <f>IF(J71&lt;&gt;"",DATEDIF(J71,マスタ!$B$1,"Y"),"")</f>
        <v/>
      </c>
      <c r="L71" s="48" t="str">
        <f>IFERROR(VLOOKUP(K71,マスタ!$A$4:$C$17,3,TRUE),"")</f>
        <v/>
      </c>
      <c r="M71" s="49" t="str">
        <f t="shared" si="2"/>
        <v xml:space="preserve"> </v>
      </c>
      <c r="N71" s="104"/>
      <c r="O71" s="105"/>
      <c r="P71" s="105"/>
      <c r="Q71" s="104"/>
      <c r="R71" s="105"/>
      <c r="S71" s="106"/>
      <c r="T71" s="104"/>
      <c r="U71" s="105"/>
      <c r="V71" s="106"/>
      <c r="W71" s="104"/>
      <c r="X71" s="105"/>
      <c r="Y71" s="106"/>
      <c r="Z71" s="104"/>
      <c r="AA71" s="106"/>
      <c r="AB71" s="41">
        <f t="shared" si="3"/>
        <v>0</v>
      </c>
      <c r="AC71" s="78"/>
      <c r="AD71" s="110" t="str">
        <f>IF(AB71=0,"",IF(チーム情報!$C$7="はい",($AB71*マスタ!$B$36)+($AC71*2000),($AB71+$AC71)*マスタ!$C$36))</f>
        <v/>
      </c>
    </row>
    <row r="72" spans="1:30" ht="32.1" customHeight="1" x14ac:dyDescent="0.45">
      <c r="A72" s="18">
        <v>67</v>
      </c>
      <c r="B72" s="42"/>
      <c r="C72" s="46"/>
      <c r="D72" s="43"/>
      <c r="E72" s="44"/>
      <c r="F72" s="45"/>
      <c r="G72" s="44"/>
      <c r="H72" s="45"/>
      <c r="I72" s="46"/>
      <c r="J72" s="47"/>
      <c r="K72" s="24" t="str">
        <f>IF(J72&lt;&gt;"",DATEDIF(J72,マスタ!$B$1,"Y"),"")</f>
        <v/>
      </c>
      <c r="L72" s="48" t="str">
        <f>IFERROR(VLOOKUP(K72,マスタ!$A$4:$C$17,3,TRUE),"")</f>
        <v/>
      </c>
      <c r="M72" s="49" t="str">
        <f t="shared" si="2"/>
        <v xml:space="preserve"> </v>
      </c>
      <c r="N72" s="104"/>
      <c r="O72" s="105"/>
      <c r="P72" s="105"/>
      <c r="Q72" s="104"/>
      <c r="R72" s="105"/>
      <c r="S72" s="106"/>
      <c r="T72" s="104"/>
      <c r="U72" s="105"/>
      <c r="V72" s="106"/>
      <c r="W72" s="104"/>
      <c r="X72" s="105"/>
      <c r="Y72" s="106"/>
      <c r="Z72" s="104"/>
      <c r="AA72" s="106"/>
      <c r="AB72" s="41">
        <f t="shared" si="3"/>
        <v>0</v>
      </c>
      <c r="AC72" s="78"/>
      <c r="AD72" s="110" t="str">
        <f>IF(AB72=0,"",IF(チーム情報!$C$7="はい",($AB72*マスタ!$B$36)+($AC72*2000),($AB72+$AC72)*マスタ!$C$36))</f>
        <v/>
      </c>
    </row>
    <row r="73" spans="1:30" ht="32.1" customHeight="1" x14ac:dyDescent="0.45">
      <c r="A73" s="18">
        <v>68</v>
      </c>
      <c r="B73" s="42"/>
      <c r="C73" s="46"/>
      <c r="D73" s="43"/>
      <c r="E73" s="44"/>
      <c r="F73" s="45"/>
      <c r="G73" s="44"/>
      <c r="H73" s="45"/>
      <c r="I73" s="46"/>
      <c r="J73" s="47"/>
      <c r="K73" s="24" t="str">
        <f>IF(J73&lt;&gt;"",DATEDIF(J73,マスタ!$B$1,"Y"),"")</f>
        <v/>
      </c>
      <c r="L73" s="48" t="str">
        <f>IFERROR(VLOOKUP(K73,マスタ!$A$4:$C$17,3,TRUE),"")</f>
        <v/>
      </c>
      <c r="M73" s="49" t="str">
        <f t="shared" si="2"/>
        <v xml:space="preserve"> </v>
      </c>
      <c r="N73" s="104"/>
      <c r="O73" s="105"/>
      <c r="P73" s="105"/>
      <c r="Q73" s="104"/>
      <c r="R73" s="105"/>
      <c r="S73" s="106"/>
      <c r="T73" s="104"/>
      <c r="U73" s="105"/>
      <c r="V73" s="106"/>
      <c r="W73" s="104"/>
      <c r="X73" s="105"/>
      <c r="Y73" s="106"/>
      <c r="Z73" s="104"/>
      <c r="AA73" s="106"/>
      <c r="AB73" s="41">
        <f t="shared" si="3"/>
        <v>0</v>
      </c>
      <c r="AC73" s="78"/>
      <c r="AD73" s="110" t="str">
        <f>IF(AB73=0,"",IF(チーム情報!$C$7="はい",($AB73*マスタ!$B$36)+($AC73*2000),($AB73+$AC73)*マスタ!$C$36))</f>
        <v/>
      </c>
    </row>
    <row r="74" spans="1:30" ht="32.1" customHeight="1" x14ac:dyDescent="0.45">
      <c r="A74" s="18">
        <v>69</v>
      </c>
      <c r="B74" s="42"/>
      <c r="C74" s="46"/>
      <c r="D74" s="43"/>
      <c r="E74" s="44"/>
      <c r="F74" s="45"/>
      <c r="G74" s="44"/>
      <c r="H74" s="45"/>
      <c r="I74" s="46"/>
      <c r="J74" s="47"/>
      <c r="K74" s="24" t="str">
        <f>IF(J74&lt;&gt;"",DATEDIF(J74,マスタ!$B$1,"Y"),"")</f>
        <v/>
      </c>
      <c r="L74" s="48" t="str">
        <f>IFERROR(VLOOKUP(K74,マスタ!$A$4:$C$17,3,TRUE),"")</f>
        <v/>
      </c>
      <c r="M74" s="49" t="str">
        <f t="shared" si="2"/>
        <v xml:space="preserve"> </v>
      </c>
      <c r="N74" s="104"/>
      <c r="O74" s="105"/>
      <c r="P74" s="105"/>
      <c r="Q74" s="104"/>
      <c r="R74" s="105"/>
      <c r="S74" s="106"/>
      <c r="T74" s="104"/>
      <c r="U74" s="105"/>
      <c r="V74" s="106"/>
      <c r="W74" s="104"/>
      <c r="X74" s="105"/>
      <c r="Y74" s="106"/>
      <c r="Z74" s="104"/>
      <c r="AA74" s="106"/>
      <c r="AB74" s="41">
        <f t="shared" si="3"/>
        <v>0</v>
      </c>
      <c r="AC74" s="78"/>
      <c r="AD74" s="110" t="str">
        <f>IF(AB74=0,"",IF(チーム情報!$C$7="はい",($AB74*マスタ!$B$36)+($AC74*2000),($AB74+$AC74)*マスタ!$C$36))</f>
        <v/>
      </c>
    </row>
    <row r="75" spans="1:30" ht="32.1" customHeight="1" x14ac:dyDescent="0.45">
      <c r="A75" s="18">
        <v>70</v>
      </c>
      <c r="B75" s="42"/>
      <c r="C75" s="46"/>
      <c r="D75" s="43"/>
      <c r="E75" s="44"/>
      <c r="F75" s="45"/>
      <c r="G75" s="44"/>
      <c r="H75" s="45"/>
      <c r="I75" s="46"/>
      <c r="J75" s="47"/>
      <c r="K75" s="24" t="str">
        <f>IF(J75&lt;&gt;"",DATEDIF(J75,マスタ!$B$1,"Y"),"")</f>
        <v/>
      </c>
      <c r="L75" s="48" t="str">
        <f>IFERROR(VLOOKUP(K75,マスタ!$A$4:$C$17,3,TRUE),"")</f>
        <v/>
      </c>
      <c r="M75" s="49" t="str">
        <f t="shared" si="2"/>
        <v xml:space="preserve"> </v>
      </c>
      <c r="N75" s="104"/>
      <c r="O75" s="105"/>
      <c r="P75" s="105"/>
      <c r="Q75" s="104"/>
      <c r="R75" s="105"/>
      <c r="S75" s="106"/>
      <c r="T75" s="104"/>
      <c r="U75" s="105"/>
      <c r="V75" s="106"/>
      <c r="W75" s="104"/>
      <c r="X75" s="105"/>
      <c r="Y75" s="106"/>
      <c r="Z75" s="104"/>
      <c r="AA75" s="106"/>
      <c r="AB75" s="41">
        <f t="shared" si="3"/>
        <v>0</v>
      </c>
      <c r="AC75" s="78"/>
      <c r="AD75" s="110" t="str">
        <f>IF(AB75=0,"",IF(チーム情報!$C$7="はい",($AB75*マスタ!$B$36)+($AC75*2000),($AB75+$AC75)*マスタ!$C$36))</f>
        <v/>
      </c>
    </row>
    <row r="76" spans="1:30" ht="32.1" customHeight="1" x14ac:dyDescent="0.45">
      <c r="A76" s="18">
        <v>71</v>
      </c>
      <c r="B76" s="42"/>
      <c r="C76" s="46"/>
      <c r="D76" s="43"/>
      <c r="E76" s="44"/>
      <c r="F76" s="45"/>
      <c r="G76" s="44"/>
      <c r="H76" s="45"/>
      <c r="I76" s="46"/>
      <c r="J76" s="47"/>
      <c r="K76" s="24" t="str">
        <f>IF(J76&lt;&gt;"",DATEDIF(J76,マスタ!$B$1,"Y"),"")</f>
        <v/>
      </c>
      <c r="L76" s="48" t="str">
        <f>IFERROR(VLOOKUP(K76,マスタ!$A$4:$C$17,3,TRUE),"")</f>
        <v/>
      </c>
      <c r="M76" s="49" t="str">
        <f t="shared" si="2"/>
        <v xml:space="preserve"> </v>
      </c>
      <c r="N76" s="104"/>
      <c r="O76" s="105"/>
      <c r="P76" s="105"/>
      <c r="Q76" s="104"/>
      <c r="R76" s="105"/>
      <c r="S76" s="106"/>
      <c r="T76" s="104"/>
      <c r="U76" s="105"/>
      <c r="V76" s="106"/>
      <c r="W76" s="104"/>
      <c r="X76" s="105"/>
      <c r="Y76" s="106"/>
      <c r="Z76" s="104"/>
      <c r="AA76" s="106"/>
      <c r="AB76" s="41">
        <f t="shared" si="3"/>
        <v>0</v>
      </c>
      <c r="AC76" s="78"/>
      <c r="AD76" s="110" t="str">
        <f>IF(AB76=0,"",IF(チーム情報!$C$7="はい",($AB76*マスタ!$B$36)+($AC76*2000),($AB76+$AC76)*マスタ!$C$36))</f>
        <v/>
      </c>
    </row>
    <row r="77" spans="1:30" ht="32.1" customHeight="1" x14ac:dyDescent="0.45">
      <c r="A77" s="18">
        <v>72</v>
      </c>
      <c r="B77" s="42"/>
      <c r="C77" s="46"/>
      <c r="D77" s="43"/>
      <c r="E77" s="44"/>
      <c r="F77" s="45"/>
      <c r="G77" s="44"/>
      <c r="H77" s="45"/>
      <c r="I77" s="46"/>
      <c r="J77" s="47"/>
      <c r="K77" s="24" t="str">
        <f>IF(J77&lt;&gt;"",DATEDIF(J77,マスタ!$B$1,"Y"),"")</f>
        <v/>
      </c>
      <c r="L77" s="48" t="str">
        <f>IFERROR(VLOOKUP(K77,マスタ!$A$4:$C$17,3,TRUE),"")</f>
        <v/>
      </c>
      <c r="M77" s="49" t="str">
        <f t="shared" si="2"/>
        <v xml:space="preserve"> </v>
      </c>
      <c r="N77" s="104"/>
      <c r="O77" s="105"/>
      <c r="P77" s="105"/>
      <c r="Q77" s="104"/>
      <c r="R77" s="105"/>
      <c r="S77" s="106"/>
      <c r="T77" s="104"/>
      <c r="U77" s="105"/>
      <c r="V77" s="106"/>
      <c r="W77" s="104"/>
      <c r="X77" s="105"/>
      <c r="Y77" s="106"/>
      <c r="Z77" s="104"/>
      <c r="AA77" s="106"/>
      <c r="AB77" s="41">
        <f t="shared" si="3"/>
        <v>0</v>
      </c>
      <c r="AC77" s="78"/>
      <c r="AD77" s="110" t="str">
        <f>IF(AB77=0,"",IF(チーム情報!$C$7="はい",($AB77*マスタ!$B$36)+($AC77*2000),($AB77+$AC77)*マスタ!$C$36))</f>
        <v/>
      </c>
    </row>
    <row r="78" spans="1:30" ht="32.1" customHeight="1" x14ac:dyDescent="0.45">
      <c r="A78" s="18">
        <v>73</v>
      </c>
      <c r="B78" s="42"/>
      <c r="C78" s="46"/>
      <c r="D78" s="43"/>
      <c r="E78" s="44"/>
      <c r="F78" s="45"/>
      <c r="G78" s="44"/>
      <c r="H78" s="45"/>
      <c r="I78" s="46"/>
      <c r="J78" s="47"/>
      <c r="K78" s="24" t="str">
        <f>IF(J78&lt;&gt;"",DATEDIF(J78,マスタ!$B$1,"Y"),"")</f>
        <v/>
      </c>
      <c r="L78" s="48" t="str">
        <f>IFERROR(VLOOKUP(K78,マスタ!$A$4:$C$17,3,TRUE),"")</f>
        <v/>
      </c>
      <c r="M78" s="49" t="str">
        <f t="shared" si="2"/>
        <v xml:space="preserve"> </v>
      </c>
      <c r="N78" s="104"/>
      <c r="O78" s="105"/>
      <c r="P78" s="105"/>
      <c r="Q78" s="104"/>
      <c r="R78" s="105"/>
      <c r="S78" s="106"/>
      <c r="T78" s="104"/>
      <c r="U78" s="105"/>
      <c r="V78" s="106"/>
      <c r="W78" s="104"/>
      <c r="X78" s="105"/>
      <c r="Y78" s="106"/>
      <c r="Z78" s="104"/>
      <c r="AA78" s="106"/>
      <c r="AB78" s="41">
        <f t="shared" si="3"/>
        <v>0</v>
      </c>
      <c r="AC78" s="78"/>
      <c r="AD78" s="110" t="str">
        <f>IF(AB78=0,"",IF(チーム情報!$C$7="はい",($AB78*マスタ!$B$36)+($AC78*2000),($AB78+$AC78)*マスタ!$C$36))</f>
        <v/>
      </c>
    </row>
    <row r="79" spans="1:30" ht="32.1" customHeight="1" x14ac:dyDescent="0.45">
      <c r="A79" s="18">
        <v>74</v>
      </c>
      <c r="B79" s="42"/>
      <c r="C79" s="46"/>
      <c r="D79" s="43"/>
      <c r="E79" s="44"/>
      <c r="F79" s="45"/>
      <c r="G79" s="44"/>
      <c r="H79" s="45"/>
      <c r="I79" s="46"/>
      <c r="J79" s="47"/>
      <c r="K79" s="24" t="str">
        <f>IF(J79&lt;&gt;"",DATEDIF(J79,マスタ!$B$1,"Y"),"")</f>
        <v/>
      </c>
      <c r="L79" s="48" t="str">
        <f>IFERROR(VLOOKUP(K79,マスタ!$A$4:$C$17,3,TRUE),"")</f>
        <v/>
      </c>
      <c r="M79" s="49" t="str">
        <f t="shared" si="2"/>
        <v xml:space="preserve"> </v>
      </c>
      <c r="N79" s="104"/>
      <c r="O79" s="105"/>
      <c r="P79" s="105"/>
      <c r="Q79" s="104"/>
      <c r="R79" s="105"/>
      <c r="S79" s="106"/>
      <c r="T79" s="104"/>
      <c r="U79" s="105"/>
      <c r="V79" s="106"/>
      <c r="W79" s="104"/>
      <c r="X79" s="105"/>
      <c r="Y79" s="106"/>
      <c r="Z79" s="104"/>
      <c r="AA79" s="106"/>
      <c r="AB79" s="41">
        <f t="shared" si="3"/>
        <v>0</v>
      </c>
      <c r="AC79" s="78"/>
      <c r="AD79" s="110" t="str">
        <f>IF(AB79=0,"",IF(チーム情報!$C$7="はい",($AB79*マスタ!$B$36)+($AC79*2000),($AB79+$AC79)*マスタ!$C$36))</f>
        <v/>
      </c>
    </row>
    <row r="80" spans="1:30" ht="32.1" customHeight="1" x14ac:dyDescent="0.45">
      <c r="A80" s="18">
        <v>75</v>
      </c>
      <c r="B80" s="42"/>
      <c r="C80" s="46"/>
      <c r="D80" s="43"/>
      <c r="E80" s="44"/>
      <c r="F80" s="45"/>
      <c r="G80" s="44"/>
      <c r="H80" s="45"/>
      <c r="I80" s="46"/>
      <c r="J80" s="47"/>
      <c r="K80" s="24" t="str">
        <f>IF(J80&lt;&gt;"",DATEDIF(J80,マスタ!$B$1,"Y"),"")</f>
        <v/>
      </c>
      <c r="L80" s="48" t="str">
        <f>IFERROR(VLOOKUP(K80,マスタ!$A$4:$C$17,3,TRUE),"")</f>
        <v/>
      </c>
      <c r="M80" s="49" t="str">
        <f t="shared" si="2"/>
        <v xml:space="preserve"> </v>
      </c>
      <c r="N80" s="104"/>
      <c r="O80" s="105"/>
      <c r="P80" s="105"/>
      <c r="Q80" s="104"/>
      <c r="R80" s="105"/>
      <c r="S80" s="106"/>
      <c r="T80" s="104"/>
      <c r="U80" s="105"/>
      <c r="V80" s="106"/>
      <c r="W80" s="104"/>
      <c r="X80" s="105"/>
      <c r="Y80" s="106"/>
      <c r="Z80" s="104"/>
      <c r="AA80" s="106"/>
      <c r="AB80" s="41">
        <f t="shared" si="3"/>
        <v>0</v>
      </c>
      <c r="AC80" s="78"/>
      <c r="AD80" s="110" t="str">
        <f>IF(AB80=0,"",IF(チーム情報!$C$7="はい",($AB80*マスタ!$B$36)+($AC80*2000),($AB80+$AC80)*マスタ!$C$36))</f>
        <v/>
      </c>
    </row>
    <row r="81" spans="1:30" ht="32.1" customHeight="1" x14ac:dyDescent="0.45">
      <c r="A81" s="18">
        <v>76</v>
      </c>
      <c r="B81" s="42"/>
      <c r="C81" s="46"/>
      <c r="D81" s="43"/>
      <c r="E81" s="44"/>
      <c r="F81" s="45"/>
      <c r="G81" s="44"/>
      <c r="H81" s="45"/>
      <c r="I81" s="46"/>
      <c r="J81" s="47"/>
      <c r="K81" s="24" t="str">
        <f>IF(J81&lt;&gt;"",DATEDIF(J81,マスタ!$B$1,"Y"),"")</f>
        <v/>
      </c>
      <c r="L81" s="48" t="str">
        <f>IFERROR(VLOOKUP(K81,マスタ!$A$4:$C$17,3,TRUE),"")</f>
        <v/>
      </c>
      <c r="M81" s="49" t="str">
        <f t="shared" si="2"/>
        <v xml:space="preserve"> </v>
      </c>
      <c r="N81" s="104"/>
      <c r="O81" s="105"/>
      <c r="P81" s="105"/>
      <c r="Q81" s="104"/>
      <c r="R81" s="105"/>
      <c r="S81" s="106"/>
      <c r="T81" s="104"/>
      <c r="U81" s="105"/>
      <c r="V81" s="106"/>
      <c r="W81" s="104"/>
      <c r="X81" s="105"/>
      <c r="Y81" s="106"/>
      <c r="Z81" s="104"/>
      <c r="AA81" s="106"/>
      <c r="AB81" s="41">
        <f t="shared" si="3"/>
        <v>0</v>
      </c>
      <c r="AC81" s="78"/>
      <c r="AD81" s="110" t="str">
        <f>IF(AB81=0,"",IF(チーム情報!$C$7="はい",($AB81*マスタ!$B$36)+($AC81*2000),($AB81+$AC81)*マスタ!$C$36))</f>
        <v/>
      </c>
    </row>
    <row r="82" spans="1:30" ht="32.1" customHeight="1" x14ac:dyDescent="0.45">
      <c r="A82" s="18">
        <v>77</v>
      </c>
      <c r="B82" s="42"/>
      <c r="C82" s="46"/>
      <c r="D82" s="43"/>
      <c r="E82" s="44"/>
      <c r="F82" s="45"/>
      <c r="G82" s="44"/>
      <c r="H82" s="45"/>
      <c r="I82" s="46"/>
      <c r="J82" s="47"/>
      <c r="K82" s="24" t="str">
        <f>IF(J82&lt;&gt;"",DATEDIF(J82,マスタ!$B$1,"Y"),"")</f>
        <v/>
      </c>
      <c r="L82" s="48" t="str">
        <f>IFERROR(VLOOKUP(K82,マスタ!$A$4:$C$17,3,TRUE),"")</f>
        <v/>
      </c>
      <c r="M82" s="49" t="str">
        <f t="shared" si="2"/>
        <v xml:space="preserve"> </v>
      </c>
      <c r="N82" s="104"/>
      <c r="O82" s="105"/>
      <c r="P82" s="105"/>
      <c r="Q82" s="104"/>
      <c r="R82" s="105"/>
      <c r="S82" s="106"/>
      <c r="T82" s="104"/>
      <c r="U82" s="105"/>
      <c r="V82" s="106"/>
      <c r="W82" s="104"/>
      <c r="X82" s="105"/>
      <c r="Y82" s="106"/>
      <c r="Z82" s="104"/>
      <c r="AA82" s="106"/>
      <c r="AB82" s="41">
        <f t="shared" si="3"/>
        <v>0</v>
      </c>
      <c r="AC82" s="78"/>
      <c r="AD82" s="110" t="str">
        <f>IF(AB82=0,"",IF(チーム情報!$C$7="はい",($AB82*マスタ!$B$36)+($AC82*2000),($AB82+$AC82)*マスタ!$C$36))</f>
        <v/>
      </c>
    </row>
    <row r="83" spans="1:30" ht="32.1" customHeight="1" x14ac:dyDescent="0.45">
      <c r="A83" s="18">
        <v>78</v>
      </c>
      <c r="B83" s="42"/>
      <c r="C83" s="46"/>
      <c r="D83" s="43"/>
      <c r="E83" s="44"/>
      <c r="F83" s="45"/>
      <c r="G83" s="44"/>
      <c r="H83" s="45"/>
      <c r="I83" s="46"/>
      <c r="J83" s="47"/>
      <c r="K83" s="24" t="str">
        <f>IF(J83&lt;&gt;"",DATEDIF(J83,マスタ!$B$1,"Y"),"")</f>
        <v/>
      </c>
      <c r="L83" s="48" t="str">
        <f>IFERROR(VLOOKUP(K83,マスタ!$A$4:$C$17,3,TRUE),"")</f>
        <v/>
      </c>
      <c r="M83" s="49" t="str">
        <f t="shared" si="2"/>
        <v xml:space="preserve"> </v>
      </c>
      <c r="N83" s="104"/>
      <c r="O83" s="105"/>
      <c r="P83" s="105"/>
      <c r="Q83" s="104"/>
      <c r="R83" s="105"/>
      <c r="S83" s="106"/>
      <c r="T83" s="104"/>
      <c r="U83" s="105"/>
      <c r="V83" s="106"/>
      <c r="W83" s="104"/>
      <c r="X83" s="105"/>
      <c r="Y83" s="106"/>
      <c r="Z83" s="104"/>
      <c r="AA83" s="106"/>
      <c r="AB83" s="41">
        <f t="shared" si="3"/>
        <v>0</v>
      </c>
      <c r="AC83" s="78"/>
      <c r="AD83" s="110" t="str">
        <f>IF(AB83=0,"",IF(チーム情報!$C$7="はい",($AB83*マスタ!$B$36)+($AC83*2000),($AB83+$AC83)*マスタ!$C$36))</f>
        <v/>
      </c>
    </row>
    <row r="84" spans="1:30" ht="32.1" customHeight="1" x14ac:dyDescent="0.45">
      <c r="A84" s="18">
        <v>79</v>
      </c>
      <c r="B84" s="42"/>
      <c r="C84" s="46"/>
      <c r="D84" s="43"/>
      <c r="E84" s="44"/>
      <c r="F84" s="45"/>
      <c r="G84" s="44"/>
      <c r="H84" s="45"/>
      <c r="I84" s="46"/>
      <c r="J84" s="47"/>
      <c r="K84" s="24" t="str">
        <f>IF(J84&lt;&gt;"",DATEDIF(J84,マスタ!$B$1,"Y"),"")</f>
        <v/>
      </c>
      <c r="L84" s="48" t="str">
        <f>IFERROR(VLOOKUP(K84,マスタ!$A$4:$C$17,3,TRUE),"")</f>
        <v/>
      </c>
      <c r="M84" s="49" t="str">
        <f t="shared" si="2"/>
        <v xml:space="preserve"> </v>
      </c>
      <c r="N84" s="104"/>
      <c r="O84" s="105"/>
      <c r="P84" s="105"/>
      <c r="Q84" s="104"/>
      <c r="R84" s="105"/>
      <c r="S84" s="106"/>
      <c r="T84" s="104"/>
      <c r="U84" s="105"/>
      <c r="V84" s="106"/>
      <c r="W84" s="104"/>
      <c r="X84" s="105"/>
      <c r="Y84" s="106"/>
      <c r="Z84" s="104"/>
      <c r="AA84" s="106"/>
      <c r="AB84" s="41">
        <f t="shared" si="3"/>
        <v>0</v>
      </c>
      <c r="AC84" s="78"/>
      <c r="AD84" s="110" t="str">
        <f>IF(AB84=0,"",IF(チーム情報!$C$7="はい",($AB84*マスタ!$B$36)+($AC84*2000),($AB84+$AC84)*マスタ!$C$36))</f>
        <v/>
      </c>
    </row>
    <row r="85" spans="1:30" ht="32.1" customHeight="1" x14ac:dyDescent="0.45">
      <c r="A85" s="18">
        <v>80</v>
      </c>
      <c r="B85" s="42"/>
      <c r="C85" s="46"/>
      <c r="D85" s="43"/>
      <c r="E85" s="44"/>
      <c r="F85" s="45"/>
      <c r="G85" s="44"/>
      <c r="H85" s="45"/>
      <c r="I85" s="46"/>
      <c r="J85" s="47"/>
      <c r="K85" s="24" t="str">
        <f>IF(J85&lt;&gt;"",DATEDIF(J85,マスタ!$B$1,"Y"),"")</f>
        <v/>
      </c>
      <c r="L85" s="48" t="str">
        <f>IFERROR(VLOOKUP(K85,マスタ!$A$4:$C$17,3,TRUE),"")</f>
        <v/>
      </c>
      <c r="M85" s="49" t="str">
        <f t="shared" si="2"/>
        <v xml:space="preserve"> </v>
      </c>
      <c r="N85" s="104"/>
      <c r="O85" s="105"/>
      <c r="P85" s="105"/>
      <c r="Q85" s="104"/>
      <c r="R85" s="105"/>
      <c r="S85" s="106"/>
      <c r="T85" s="104"/>
      <c r="U85" s="105"/>
      <c r="V85" s="106"/>
      <c r="W85" s="104"/>
      <c r="X85" s="105"/>
      <c r="Y85" s="106"/>
      <c r="Z85" s="104"/>
      <c r="AA85" s="106"/>
      <c r="AB85" s="41">
        <f t="shared" si="3"/>
        <v>0</v>
      </c>
      <c r="AC85" s="78"/>
      <c r="AD85" s="110" t="str">
        <f>IF(AB85=0,"",IF(チーム情報!$C$7="はい",($AB85*マスタ!$B$36)+($AC85*2000),($AB85+$AC85)*マスタ!$C$36))</f>
        <v/>
      </c>
    </row>
    <row r="86" spans="1:30" ht="32.1" customHeight="1" x14ac:dyDescent="0.45">
      <c r="A86" s="18">
        <v>81</v>
      </c>
      <c r="B86" s="42"/>
      <c r="C86" s="46"/>
      <c r="D86" s="43"/>
      <c r="E86" s="44"/>
      <c r="F86" s="45"/>
      <c r="G86" s="44"/>
      <c r="H86" s="45"/>
      <c r="I86" s="46"/>
      <c r="J86" s="47"/>
      <c r="K86" s="24" t="str">
        <f>IF(J86&lt;&gt;"",DATEDIF(J86,マスタ!$B$1,"Y"),"")</f>
        <v/>
      </c>
      <c r="L86" s="48" t="str">
        <f>IFERROR(VLOOKUP(K86,マスタ!$A$4:$C$17,3,TRUE),"")</f>
        <v/>
      </c>
      <c r="M86" s="49" t="str">
        <f t="shared" si="2"/>
        <v xml:space="preserve"> </v>
      </c>
      <c r="N86" s="104"/>
      <c r="O86" s="105"/>
      <c r="P86" s="105"/>
      <c r="Q86" s="104"/>
      <c r="R86" s="105"/>
      <c r="S86" s="106"/>
      <c r="T86" s="104"/>
      <c r="U86" s="105"/>
      <c r="V86" s="106"/>
      <c r="W86" s="104"/>
      <c r="X86" s="105"/>
      <c r="Y86" s="106"/>
      <c r="Z86" s="104"/>
      <c r="AA86" s="106"/>
      <c r="AB86" s="41">
        <f t="shared" si="3"/>
        <v>0</v>
      </c>
      <c r="AC86" s="78"/>
      <c r="AD86" s="110" t="str">
        <f>IF(AB86=0,"",IF(チーム情報!$C$7="はい",($AB86*マスタ!$B$36)+($AC86*2000),($AB86+$AC86)*マスタ!$C$36))</f>
        <v/>
      </c>
    </row>
    <row r="87" spans="1:30" ht="32.1" customHeight="1" x14ac:dyDescent="0.45">
      <c r="A87" s="18">
        <v>82</v>
      </c>
      <c r="B87" s="42"/>
      <c r="C87" s="46"/>
      <c r="D87" s="43"/>
      <c r="E87" s="44"/>
      <c r="F87" s="45"/>
      <c r="G87" s="44"/>
      <c r="H87" s="45"/>
      <c r="I87" s="46"/>
      <c r="J87" s="47"/>
      <c r="K87" s="24" t="str">
        <f>IF(J87&lt;&gt;"",DATEDIF(J87,マスタ!$B$1,"Y"),"")</f>
        <v/>
      </c>
      <c r="L87" s="48" t="str">
        <f>IFERROR(VLOOKUP(K87,マスタ!$A$4:$C$17,3,TRUE),"")</f>
        <v/>
      </c>
      <c r="M87" s="49" t="str">
        <f t="shared" si="2"/>
        <v xml:space="preserve"> </v>
      </c>
      <c r="N87" s="104"/>
      <c r="O87" s="105"/>
      <c r="P87" s="105"/>
      <c r="Q87" s="104"/>
      <c r="R87" s="105"/>
      <c r="S87" s="106"/>
      <c r="T87" s="104"/>
      <c r="U87" s="105"/>
      <c r="V87" s="106"/>
      <c r="W87" s="104"/>
      <c r="X87" s="105"/>
      <c r="Y87" s="106"/>
      <c r="Z87" s="104"/>
      <c r="AA87" s="106"/>
      <c r="AB87" s="41">
        <f t="shared" si="3"/>
        <v>0</v>
      </c>
      <c r="AC87" s="78"/>
      <c r="AD87" s="110" t="str">
        <f>IF(AB87=0,"",IF(チーム情報!$C$7="はい",($AB87*マスタ!$B$36)+($AC87*2000),($AB87+$AC87)*マスタ!$C$36))</f>
        <v/>
      </c>
    </row>
    <row r="88" spans="1:30" ht="32.1" customHeight="1" x14ac:dyDescent="0.45">
      <c r="A88" s="18">
        <v>83</v>
      </c>
      <c r="B88" s="42"/>
      <c r="C88" s="46"/>
      <c r="D88" s="43"/>
      <c r="E88" s="44"/>
      <c r="F88" s="45"/>
      <c r="G88" s="44"/>
      <c r="H88" s="45"/>
      <c r="I88" s="46"/>
      <c r="J88" s="47"/>
      <c r="K88" s="24" t="str">
        <f>IF(J88&lt;&gt;"",DATEDIF(J88,マスタ!$B$1,"Y"),"")</f>
        <v/>
      </c>
      <c r="L88" s="48" t="str">
        <f>IFERROR(VLOOKUP(K88,マスタ!$A$4:$C$17,3,TRUE),"")</f>
        <v/>
      </c>
      <c r="M88" s="49" t="str">
        <f t="shared" si="2"/>
        <v xml:space="preserve"> </v>
      </c>
      <c r="N88" s="104"/>
      <c r="O88" s="105"/>
      <c r="P88" s="105"/>
      <c r="Q88" s="104"/>
      <c r="R88" s="105"/>
      <c r="S88" s="106"/>
      <c r="T88" s="104"/>
      <c r="U88" s="105"/>
      <c r="V88" s="106"/>
      <c r="W88" s="104"/>
      <c r="X88" s="105"/>
      <c r="Y88" s="106"/>
      <c r="Z88" s="104"/>
      <c r="AA88" s="106"/>
      <c r="AB88" s="41">
        <f t="shared" si="3"/>
        <v>0</v>
      </c>
      <c r="AC88" s="78"/>
      <c r="AD88" s="110" t="str">
        <f>IF(AB88=0,"",IF(チーム情報!$C$7="はい",($AB88*マスタ!$B$36)+($AC88*2000),($AB88+$AC88)*マスタ!$C$36))</f>
        <v/>
      </c>
    </row>
    <row r="89" spans="1:30" ht="32.1" customHeight="1" x14ac:dyDescent="0.45">
      <c r="A89" s="18">
        <v>84</v>
      </c>
      <c r="B89" s="42"/>
      <c r="C89" s="46"/>
      <c r="D89" s="43"/>
      <c r="E89" s="44"/>
      <c r="F89" s="45"/>
      <c r="G89" s="44"/>
      <c r="H89" s="45"/>
      <c r="I89" s="46"/>
      <c r="J89" s="47"/>
      <c r="K89" s="24" t="str">
        <f>IF(J89&lt;&gt;"",DATEDIF(J89,マスタ!$B$1,"Y"),"")</f>
        <v/>
      </c>
      <c r="L89" s="48" t="str">
        <f>IFERROR(VLOOKUP(K89,マスタ!$A$4:$C$17,3,TRUE),"")</f>
        <v/>
      </c>
      <c r="M89" s="49" t="str">
        <f t="shared" si="2"/>
        <v xml:space="preserve"> </v>
      </c>
      <c r="N89" s="104"/>
      <c r="O89" s="105"/>
      <c r="P89" s="105"/>
      <c r="Q89" s="104"/>
      <c r="R89" s="105"/>
      <c r="S89" s="106"/>
      <c r="T89" s="104"/>
      <c r="U89" s="105"/>
      <c r="V89" s="106"/>
      <c r="W89" s="104"/>
      <c r="X89" s="105"/>
      <c r="Y89" s="106"/>
      <c r="Z89" s="104"/>
      <c r="AA89" s="106"/>
      <c r="AB89" s="41">
        <f t="shared" si="3"/>
        <v>0</v>
      </c>
      <c r="AC89" s="78"/>
      <c r="AD89" s="110" t="str">
        <f>IF(AB89=0,"",IF(チーム情報!$C$7="はい",($AB89*マスタ!$B$36)+($AC89*2000),($AB89+$AC89)*マスタ!$C$36))</f>
        <v/>
      </c>
    </row>
    <row r="90" spans="1:30" ht="32.1" customHeight="1" x14ac:dyDescent="0.45">
      <c r="A90" s="18">
        <v>85</v>
      </c>
      <c r="B90" s="42"/>
      <c r="C90" s="46"/>
      <c r="D90" s="43"/>
      <c r="E90" s="44"/>
      <c r="F90" s="45"/>
      <c r="G90" s="44"/>
      <c r="H90" s="45"/>
      <c r="I90" s="46"/>
      <c r="J90" s="47"/>
      <c r="K90" s="24" t="str">
        <f>IF(J90&lt;&gt;"",DATEDIF(J90,マスタ!$B$1,"Y"),"")</f>
        <v/>
      </c>
      <c r="L90" s="48" t="str">
        <f>IFERROR(VLOOKUP(K90,マスタ!$A$4:$C$17,3,TRUE),"")</f>
        <v/>
      </c>
      <c r="M90" s="49" t="str">
        <f t="shared" si="2"/>
        <v xml:space="preserve"> </v>
      </c>
      <c r="N90" s="104"/>
      <c r="O90" s="105"/>
      <c r="P90" s="105"/>
      <c r="Q90" s="104"/>
      <c r="R90" s="105"/>
      <c r="S90" s="106"/>
      <c r="T90" s="104"/>
      <c r="U90" s="105"/>
      <c r="V90" s="106"/>
      <c r="W90" s="104"/>
      <c r="X90" s="105"/>
      <c r="Y90" s="106"/>
      <c r="Z90" s="104"/>
      <c r="AA90" s="106"/>
      <c r="AB90" s="41">
        <f t="shared" si="3"/>
        <v>0</v>
      </c>
      <c r="AC90" s="78"/>
      <c r="AD90" s="110" t="str">
        <f>IF(AB90=0,"",IF(チーム情報!$C$7="はい",($AB90*マスタ!$B$36)+($AC90*2000),($AB90+$AC90)*マスタ!$C$36))</f>
        <v/>
      </c>
    </row>
    <row r="91" spans="1:30" ht="32.1" customHeight="1" x14ac:dyDescent="0.45">
      <c r="A91" s="18">
        <v>86</v>
      </c>
      <c r="B91" s="42"/>
      <c r="C91" s="46"/>
      <c r="D91" s="43"/>
      <c r="E91" s="44"/>
      <c r="F91" s="45"/>
      <c r="G91" s="44"/>
      <c r="H91" s="45"/>
      <c r="I91" s="46"/>
      <c r="J91" s="47"/>
      <c r="K91" s="24" t="str">
        <f>IF(J91&lt;&gt;"",DATEDIF(J91,マスタ!$B$1,"Y"),"")</f>
        <v/>
      </c>
      <c r="L91" s="48" t="str">
        <f>IFERROR(VLOOKUP(K91,マスタ!$A$4:$C$17,3,TRUE),"")</f>
        <v/>
      </c>
      <c r="M91" s="49" t="str">
        <f t="shared" si="2"/>
        <v xml:space="preserve"> </v>
      </c>
      <c r="N91" s="104"/>
      <c r="O91" s="105"/>
      <c r="P91" s="105"/>
      <c r="Q91" s="104"/>
      <c r="R91" s="105"/>
      <c r="S91" s="106"/>
      <c r="T91" s="104"/>
      <c r="U91" s="105"/>
      <c r="V91" s="106"/>
      <c r="W91" s="104"/>
      <c r="X91" s="105"/>
      <c r="Y91" s="106"/>
      <c r="Z91" s="104"/>
      <c r="AA91" s="106"/>
      <c r="AB91" s="41">
        <f t="shared" si="3"/>
        <v>0</v>
      </c>
      <c r="AC91" s="78"/>
      <c r="AD91" s="110" t="str">
        <f>IF(AB91=0,"",IF(チーム情報!$C$7="はい",($AB91*マスタ!$B$36)+($AC91*2000),($AB91+$AC91)*マスタ!$C$36))</f>
        <v/>
      </c>
    </row>
    <row r="92" spans="1:30" ht="32.1" customHeight="1" x14ac:dyDescent="0.45">
      <c r="A92" s="18">
        <v>87</v>
      </c>
      <c r="B92" s="42"/>
      <c r="C92" s="46"/>
      <c r="D92" s="43"/>
      <c r="E92" s="44"/>
      <c r="F92" s="45"/>
      <c r="G92" s="44"/>
      <c r="H92" s="45"/>
      <c r="I92" s="46"/>
      <c r="J92" s="47"/>
      <c r="K92" s="24" t="str">
        <f>IF(J92&lt;&gt;"",DATEDIF(J92,マスタ!$B$1,"Y"),"")</f>
        <v/>
      </c>
      <c r="L92" s="48" t="str">
        <f>IFERROR(VLOOKUP(K92,マスタ!$A$4:$C$17,3,TRUE),"")</f>
        <v/>
      </c>
      <c r="M92" s="49" t="str">
        <f t="shared" si="2"/>
        <v xml:space="preserve"> </v>
      </c>
      <c r="N92" s="104"/>
      <c r="O92" s="105"/>
      <c r="P92" s="105"/>
      <c r="Q92" s="104"/>
      <c r="R92" s="105"/>
      <c r="S92" s="106"/>
      <c r="T92" s="104"/>
      <c r="U92" s="105"/>
      <c r="V92" s="106"/>
      <c r="W92" s="104"/>
      <c r="X92" s="105"/>
      <c r="Y92" s="106"/>
      <c r="Z92" s="104"/>
      <c r="AA92" s="106"/>
      <c r="AB92" s="41">
        <f t="shared" si="3"/>
        <v>0</v>
      </c>
      <c r="AC92" s="78"/>
      <c r="AD92" s="110" t="str">
        <f>IF(AB92=0,"",IF(チーム情報!$C$7="はい",($AB92*マスタ!$B$36)+($AC92*2000),($AB92+$AC92)*マスタ!$C$36))</f>
        <v/>
      </c>
    </row>
    <row r="93" spans="1:30" ht="32.1" customHeight="1" x14ac:dyDescent="0.45">
      <c r="A93" s="18">
        <v>88</v>
      </c>
      <c r="B93" s="42"/>
      <c r="C93" s="46"/>
      <c r="D93" s="43"/>
      <c r="E93" s="44"/>
      <c r="F93" s="45"/>
      <c r="G93" s="44"/>
      <c r="H93" s="45"/>
      <c r="I93" s="46"/>
      <c r="J93" s="47"/>
      <c r="K93" s="24" t="str">
        <f>IF(J93&lt;&gt;"",DATEDIF(J93,マスタ!$B$1,"Y"),"")</f>
        <v/>
      </c>
      <c r="L93" s="48" t="str">
        <f>IFERROR(VLOOKUP(K93,マスタ!$A$4:$C$17,3,TRUE),"")</f>
        <v/>
      </c>
      <c r="M93" s="49" t="str">
        <f t="shared" si="2"/>
        <v xml:space="preserve"> </v>
      </c>
      <c r="N93" s="104"/>
      <c r="O93" s="105"/>
      <c r="P93" s="105"/>
      <c r="Q93" s="104"/>
      <c r="R93" s="105"/>
      <c r="S93" s="106"/>
      <c r="T93" s="104"/>
      <c r="U93" s="105"/>
      <c r="V93" s="106"/>
      <c r="W93" s="104"/>
      <c r="X93" s="105"/>
      <c r="Y93" s="106"/>
      <c r="Z93" s="104"/>
      <c r="AA93" s="106"/>
      <c r="AB93" s="41">
        <f t="shared" si="3"/>
        <v>0</v>
      </c>
      <c r="AC93" s="78"/>
      <c r="AD93" s="110" t="str">
        <f>IF(AB93=0,"",IF(チーム情報!$C$7="はい",($AB93*マスタ!$B$36)+($AC93*2000),($AB93+$AC93)*マスタ!$C$36))</f>
        <v/>
      </c>
    </row>
    <row r="94" spans="1:30" ht="32.1" customHeight="1" x14ac:dyDescent="0.45">
      <c r="A94" s="18">
        <v>89</v>
      </c>
      <c r="B94" s="42"/>
      <c r="C94" s="46"/>
      <c r="D94" s="43"/>
      <c r="E94" s="44"/>
      <c r="F94" s="45"/>
      <c r="G94" s="44"/>
      <c r="H94" s="45"/>
      <c r="I94" s="46"/>
      <c r="J94" s="47"/>
      <c r="K94" s="24" t="str">
        <f>IF(J94&lt;&gt;"",DATEDIF(J94,マスタ!$B$1,"Y"),"")</f>
        <v/>
      </c>
      <c r="L94" s="48" t="str">
        <f>IFERROR(VLOOKUP(K94,マスタ!$A$4:$C$17,3,TRUE),"")</f>
        <v/>
      </c>
      <c r="M94" s="49" t="str">
        <f t="shared" si="2"/>
        <v xml:space="preserve"> </v>
      </c>
      <c r="N94" s="104"/>
      <c r="O94" s="105"/>
      <c r="P94" s="105"/>
      <c r="Q94" s="104"/>
      <c r="R94" s="105"/>
      <c r="S94" s="106"/>
      <c r="T94" s="104"/>
      <c r="U94" s="105"/>
      <c r="V94" s="106"/>
      <c r="W94" s="104"/>
      <c r="X94" s="105"/>
      <c r="Y94" s="106"/>
      <c r="Z94" s="104"/>
      <c r="AA94" s="106"/>
      <c r="AB94" s="41">
        <f t="shared" si="3"/>
        <v>0</v>
      </c>
      <c r="AC94" s="78"/>
      <c r="AD94" s="110" t="str">
        <f>IF(AB94=0,"",IF(チーム情報!$C$7="はい",($AB94*マスタ!$B$36)+($AC94*2000),($AB94+$AC94)*マスタ!$C$36))</f>
        <v/>
      </c>
    </row>
    <row r="95" spans="1:30" ht="32.1" customHeight="1" x14ac:dyDescent="0.45">
      <c r="A95" s="18">
        <v>90</v>
      </c>
      <c r="B95" s="42"/>
      <c r="C95" s="46"/>
      <c r="D95" s="43"/>
      <c r="E95" s="44"/>
      <c r="F95" s="45"/>
      <c r="G95" s="44"/>
      <c r="H95" s="45"/>
      <c r="I95" s="46"/>
      <c r="J95" s="47"/>
      <c r="K95" s="24" t="str">
        <f>IF(J95&lt;&gt;"",DATEDIF(J95,マスタ!$B$1,"Y"),"")</f>
        <v/>
      </c>
      <c r="L95" s="48" t="str">
        <f>IFERROR(VLOOKUP(K95,マスタ!$A$4:$C$17,3,TRUE),"")</f>
        <v/>
      </c>
      <c r="M95" s="49" t="str">
        <f t="shared" si="2"/>
        <v xml:space="preserve"> </v>
      </c>
      <c r="N95" s="104"/>
      <c r="O95" s="105"/>
      <c r="P95" s="105"/>
      <c r="Q95" s="104"/>
      <c r="R95" s="105"/>
      <c r="S95" s="106"/>
      <c r="T95" s="104"/>
      <c r="U95" s="105"/>
      <c r="V95" s="106"/>
      <c r="W95" s="104"/>
      <c r="X95" s="105"/>
      <c r="Y95" s="106"/>
      <c r="Z95" s="104"/>
      <c r="AA95" s="106"/>
      <c r="AB95" s="41">
        <f t="shared" si="3"/>
        <v>0</v>
      </c>
      <c r="AC95" s="78"/>
      <c r="AD95" s="110" t="str">
        <f>IF(AB95=0,"",IF(チーム情報!$C$7="はい",($AB95*マスタ!$B$36)+($AC95*2000),($AB95+$AC95)*マスタ!$C$36))</f>
        <v/>
      </c>
    </row>
    <row r="96" spans="1:30" ht="32.1" customHeight="1" x14ac:dyDescent="0.45">
      <c r="A96" s="18">
        <v>91</v>
      </c>
      <c r="B96" s="42"/>
      <c r="C96" s="46"/>
      <c r="D96" s="43"/>
      <c r="E96" s="44"/>
      <c r="F96" s="45"/>
      <c r="G96" s="44"/>
      <c r="H96" s="45"/>
      <c r="I96" s="46"/>
      <c r="J96" s="47"/>
      <c r="K96" s="24" t="str">
        <f>IF(J96&lt;&gt;"",DATEDIF(J96,マスタ!$B$1,"Y"),"")</f>
        <v/>
      </c>
      <c r="L96" s="48" t="str">
        <f>IFERROR(VLOOKUP(K96,マスタ!$A$4:$C$17,3,TRUE),"")</f>
        <v/>
      </c>
      <c r="M96" s="49" t="str">
        <f t="shared" si="2"/>
        <v xml:space="preserve"> </v>
      </c>
      <c r="N96" s="104"/>
      <c r="O96" s="105"/>
      <c r="P96" s="105"/>
      <c r="Q96" s="104"/>
      <c r="R96" s="105"/>
      <c r="S96" s="106"/>
      <c r="T96" s="104"/>
      <c r="U96" s="105"/>
      <c r="V96" s="106"/>
      <c r="W96" s="104"/>
      <c r="X96" s="105"/>
      <c r="Y96" s="106"/>
      <c r="Z96" s="104"/>
      <c r="AA96" s="106"/>
      <c r="AB96" s="41">
        <f t="shared" si="3"/>
        <v>0</v>
      </c>
      <c r="AC96" s="78"/>
      <c r="AD96" s="110" t="str">
        <f>IF(AB96=0,"",IF(チーム情報!$C$7="はい",($AB96*マスタ!$B$36)+($AC96*2000),($AB96+$AC96)*マスタ!$C$36))</f>
        <v/>
      </c>
    </row>
    <row r="97" spans="1:30" ht="32.1" customHeight="1" x14ac:dyDescent="0.45">
      <c r="A97" s="18">
        <v>92</v>
      </c>
      <c r="B97" s="42"/>
      <c r="C97" s="46"/>
      <c r="D97" s="43"/>
      <c r="E97" s="44"/>
      <c r="F97" s="45"/>
      <c r="G97" s="44"/>
      <c r="H97" s="45"/>
      <c r="I97" s="46"/>
      <c r="J97" s="47"/>
      <c r="K97" s="24" t="str">
        <f>IF(J97&lt;&gt;"",DATEDIF(J97,マスタ!$B$1,"Y"),"")</f>
        <v/>
      </c>
      <c r="L97" s="48" t="str">
        <f>IFERROR(VLOOKUP(K97,マスタ!$A$4:$C$17,3,TRUE),"")</f>
        <v/>
      </c>
      <c r="M97" s="49" t="str">
        <f t="shared" si="2"/>
        <v xml:space="preserve"> </v>
      </c>
      <c r="N97" s="104"/>
      <c r="O97" s="105"/>
      <c r="P97" s="105"/>
      <c r="Q97" s="104"/>
      <c r="R97" s="105"/>
      <c r="S97" s="106"/>
      <c r="T97" s="104"/>
      <c r="U97" s="105"/>
      <c r="V97" s="106"/>
      <c r="W97" s="104"/>
      <c r="X97" s="105"/>
      <c r="Y97" s="106"/>
      <c r="Z97" s="104"/>
      <c r="AA97" s="106"/>
      <c r="AB97" s="41">
        <f t="shared" si="3"/>
        <v>0</v>
      </c>
      <c r="AC97" s="78"/>
      <c r="AD97" s="110" t="str">
        <f>IF(AB97=0,"",IF(チーム情報!$C$7="はい",($AB97*マスタ!$B$36)+($AC97*2000),($AB97+$AC97)*マスタ!$C$36))</f>
        <v/>
      </c>
    </row>
    <row r="98" spans="1:30" ht="32.1" customHeight="1" x14ac:dyDescent="0.45">
      <c r="A98" s="18">
        <v>93</v>
      </c>
      <c r="B98" s="42"/>
      <c r="C98" s="46"/>
      <c r="D98" s="43"/>
      <c r="E98" s="44"/>
      <c r="F98" s="45"/>
      <c r="G98" s="44"/>
      <c r="H98" s="45"/>
      <c r="I98" s="46"/>
      <c r="J98" s="47"/>
      <c r="K98" s="24" t="str">
        <f>IF(J98&lt;&gt;"",DATEDIF(J98,マスタ!$B$1,"Y"),"")</f>
        <v/>
      </c>
      <c r="L98" s="48" t="str">
        <f>IFERROR(VLOOKUP(K98,マスタ!$A$4:$C$17,3,TRUE),"")</f>
        <v/>
      </c>
      <c r="M98" s="49" t="str">
        <f t="shared" si="2"/>
        <v xml:space="preserve"> </v>
      </c>
      <c r="N98" s="104"/>
      <c r="O98" s="105"/>
      <c r="P98" s="105"/>
      <c r="Q98" s="104"/>
      <c r="R98" s="105"/>
      <c r="S98" s="106"/>
      <c r="T98" s="104"/>
      <c r="U98" s="105"/>
      <c r="V98" s="106"/>
      <c r="W98" s="104"/>
      <c r="X98" s="105"/>
      <c r="Y98" s="106"/>
      <c r="Z98" s="104"/>
      <c r="AA98" s="106"/>
      <c r="AB98" s="41">
        <f t="shared" si="3"/>
        <v>0</v>
      </c>
      <c r="AC98" s="78"/>
      <c r="AD98" s="110" t="str">
        <f>IF(AB98=0,"",IF(チーム情報!$C$7="はい",($AB98*マスタ!$B$36)+($AC98*2000),($AB98+$AC98)*マスタ!$C$36))</f>
        <v/>
      </c>
    </row>
    <row r="99" spans="1:30" ht="32.1" customHeight="1" x14ac:dyDescent="0.45">
      <c r="A99" s="18">
        <v>94</v>
      </c>
      <c r="B99" s="42"/>
      <c r="C99" s="46"/>
      <c r="D99" s="43"/>
      <c r="E99" s="44"/>
      <c r="F99" s="45"/>
      <c r="G99" s="44"/>
      <c r="H99" s="45"/>
      <c r="I99" s="46"/>
      <c r="J99" s="47"/>
      <c r="K99" s="24" t="str">
        <f>IF(J99&lt;&gt;"",DATEDIF(J99,マスタ!$B$1,"Y"),"")</f>
        <v/>
      </c>
      <c r="L99" s="48" t="str">
        <f>IFERROR(VLOOKUP(K99,マスタ!$A$4:$C$17,3,TRUE),"")</f>
        <v/>
      </c>
      <c r="M99" s="49" t="str">
        <f t="shared" si="2"/>
        <v xml:space="preserve"> </v>
      </c>
      <c r="N99" s="104"/>
      <c r="O99" s="105"/>
      <c r="P99" s="105"/>
      <c r="Q99" s="104"/>
      <c r="R99" s="105"/>
      <c r="S99" s="106"/>
      <c r="T99" s="104"/>
      <c r="U99" s="105"/>
      <c r="V99" s="106"/>
      <c r="W99" s="104"/>
      <c r="X99" s="105"/>
      <c r="Y99" s="106"/>
      <c r="Z99" s="104"/>
      <c r="AA99" s="106"/>
      <c r="AB99" s="41">
        <f t="shared" si="3"/>
        <v>0</v>
      </c>
      <c r="AC99" s="78"/>
      <c r="AD99" s="110" t="str">
        <f>IF(AB99=0,"",IF(チーム情報!$C$7="はい",($AB99*マスタ!$B$36)+($AC99*2000),($AB99+$AC99)*マスタ!$C$36))</f>
        <v/>
      </c>
    </row>
    <row r="100" spans="1:30" ht="32.1" customHeight="1" x14ac:dyDescent="0.45">
      <c r="A100" s="18">
        <v>95</v>
      </c>
      <c r="B100" s="42"/>
      <c r="C100" s="46"/>
      <c r="D100" s="43"/>
      <c r="E100" s="44"/>
      <c r="F100" s="45"/>
      <c r="G100" s="44"/>
      <c r="H100" s="45"/>
      <c r="I100" s="46"/>
      <c r="J100" s="47"/>
      <c r="K100" s="24" t="str">
        <f>IF(J100&lt;&gt;"",DATEDIF(J100,マスタ!$B$1,"Y"),"")</f>
        <v/>
      </c>
      <c r="L100" s="48" t="str">
        <f>IFERROR(VLOOKUP(K100,マスタ!$A$4:$C$17,3,TRUE),"")</f>
        <v/>
      </c>
      <c r="M100" s="49" t="str">
        <f t="shared" si="2"/>
        <v xml:space="preserve"> </v>
      </c>
      <c r="N100" s="104"/>
      <c r="O100" s="105"/>
      <c r="P100" s="105"/>
      <c r="Q100" s="104"/>
      <c r="R100" s="105"/>
      <c r="S100" s="106"/>
      <c r="T100" s="104"/>
      <c r="U100" s="105"/>
      <c r="V100" s="106"/>
      <c r="W100" s="104"/>
      <c r="X100" s="105"/>
      <c r="Y100" s="106"/>
      <c r="Z100" s="104"/>
      <c r="AA100" s="106"/>
      <c r="AB100" s="41">
        <f t="shared" si="3"/>
        <v>0</v>
      </c>
      <c r="AC100" s="78"/>
      <c r="AD100" s="110" t="str">
        <f>IF(AB100=0,"",IF(チーム情報!$C$7="はい",($AB100*マスタ!$B$36)+($AC100*2000),($AB100+$AC100)*マスタ!$C$36))</f>
        <v/>
      </c>
    </row>
    <row r="101" spans="1:30" ht="32.1" customHeight="1" x14ac:dyDescent="0.45">
      <c r="A101" s="18">
        <v>96</v>
      </c>
      <c r="B101" s="42"/>
      <c r="C101" s="46"/>
      <c r="D101" s="43"/>
      <c r="E101" s="44"/>
      <c r="F101" s="45"/>
      <c r="G101" s="44"/>
      <c r="H101" s="45"/>
      <c r="I101" s="46"/>
      <c r="J101" s="47"/>
      <c r="K101" s="24" t="str">
        <f>IF(J101&lt;&gt;"",DATEDIF(J101,マスタ!$B$1,"Y"),"")</f>
        <v/>
      </c>
      <c r="L101" s="48" t="str">
        <f>IFERROR(VLOOKUP(K101,マスタ!$A$4:$C$17,3,TRUE),"")</f>
        <v/>
      </c>
      <c r="M101" s="49" t="str">
        <f t="shared" si="2"/>
        <v xml:space="preserve"> </v>
      </c>
      <c r="N101" s="104"/>
      <c r="O101" s="105"/>
      <c r="P101" s="105"/>
      <c r="Q101" s="104"/>
      <c r="R101" s="105"/>
      <c r="S101" s="106"/>
      <c r="T101" s="104"/>
      <c r="U101" s="105"/>
      <c r="V101" s="106"/>
      <c r="W101" s="104"/>
      <c r="X101" s="105"/>
      <c r="Y101" s="106"/>
      <c r="Z101" s="104"/>
      <c r="AA101" s="106"/>
      <c r="AB101" s="41">
        <f t="shared" si="3"/>
        <v>0</v>
      </c>
      <c r="AC101" s="78"/>
      <c r="AD101" s="110" t="str">
        <f>IF(AB101=0,"",IF(チーム情報!$C$7="はい",($AB101*マスタ!$B$36)+($AC101*2000),($AB101+$AC101)*マスタ!$C$36))</f>
        <v/>
      </c>
    </row>
    <row r="102" spans="1:30" ht="32.1" customHeight="1" x14ac:dyDescent="0.45">
      <c r="A102" s="18">
        <v>97</v>
      </c>
      <c r="B102" s="42"/>
      <c r="C102" s="46"/>
      <c r="D102" s="43"/>
      <c r="E102" s="44"/>
      <c r="F102" s="45"/>
      <c r="G102" s="44"/>
      <c r="H102" s="45"/>
      <c r="I102" s="46"/>
      <c r="J102" s="47"/>
      <c r="K102" s="24" t="str">
        <f>IF(J102&lt;&gt;"",DATEDIF(J102,マスタ!$B$1,"Y"),"")</f>
        <v/>
      </c>
      <c r="L102" s="48" t="str">
        <f>IFERROR(VLOOKUP(K102,マスタ!$A$4:$C$17,3,TRUE),"")</f>
        <v/>
      </c>
      <c r="M102" s="49" t="str">
        <f t="shared" si="2"/>
        <v xml:space="preserve"> </v>
      </c>
      <c r="N102" s="104"/>
      <c r="O102" s="105"/>
      <c r="P102" s="105"/>
      <c r="Q102" s="104"/>
      <c r="R102" s="105"/>
      <c r="S102" s="106"/>
      <c r="T102" s="104"/>
      <c r="U102" s="105"/>
      <c r="V102" s="106"/>
      <c r="W102" s="104"/>
      <c r="X102" s="105"/>
      <c r="Y102" s="106"/>
      <c r="Z102" s="104"/>
      <c r="AA102" s="106"/>
      <c r="AB102" s="41">
        <f t="shared" si="3"/>
        <v>0</v>
      </c>
      <c r="AC102" s="78"/>
      <c r="AD102" s="110" t="str">
        <f>IF(AB102=0,"",IF(チーム情報!$C$7="はい",($AB102*マスタ!$B$36)+($AC102*2000),($AB102+$AC102)*マスタ!$C$36))</f>
        <v/>
      </c>
    </row>
    <row r="103" spans="1:30" ht="32.1" customHeight="1" x14ac:dyDescent="0.45">
      <c r="A103" s="18">
        <v>98</v>
      </c>
      <c r="B103" s="42"/>
      <c r="C103" s="46"/>
      <c r="D103" s="43"/>
      <c r="E103" s="44"/>
      <c r="F103" s="45"/>
      <c r="G103" s="44"/>
      <c r="H103" s="45"/>
      <c r="I103" s="46"/>
      <c r="J103" s="47"/>
      <c r="K103" s="24" t="str">
        <f>IF(J103&lt;&gt;"",DATEDIF(J103,マスタ!$B$1,"Y"),"")</f>
        <v/>
      </c>
      <c r="L103" s="48" t="str">
        <f>IFERROR(VLOOKUP(K103,マスタ!$A$4:$C$17,3,TRUE),"")</f>
        <v/>
      </c>
      <c r="M103" s="49" t="str">
        <f t="shared" si="2"/>
        <v xml:space="preserve"> </v>
      </c>
      <c r="N103" s="104"/>
      <c r="O103" s="105"/>
      <c r="P103" s="105"/>
      <c r="Q103" s="104"/>
      <c r="R103" s="105"/>
      <c r="S103" s="106"/>
      <c r="T103" s="104"/>
      <c r="U103" s="105"/>
      <c r="V103" s="106"/>
      <c r="W103" s="104"/>
      <c r="X103" s="105"/>
      <c r="Y103" s="106"/>
      <c r="Z103" s="104"/>
      <c r="AA103" s="106"/>
      <c r="AB103" s="41">
        <f t="shared" si="3"/>
        <v>0</v>
      </c>
      <c r="AC103" s="78"/>
      <c r="AD103" s="110" t="str">
        <f>IF(AB103=0,"",IF(チーム情報!$C$7="はい",($AB103*マスタ!$B$36)+($AC103*2000),($AB103+$AC103)*マスタ!$C$36))</f>
        <v/>
      </c>
    </row>
    <row r="104" spans="1:30" ht="32.1" customHeight="1" thickBot="1" x14ac:dyDescent="0.5">
      <c r="A104" s="50">
        <v>99</v>
      </c>
      <c r="B104" s="51"/>
      <c r="C104" s="55"/>
      <c r="D104" s="52"/>
      <c r="E104" s="53"/>
      <c r="F104" s="54"/>
      <c r="G104" s="53"/>
      <c r="H104" s="54"/>
      <c r="I104" s="55"/>
      <c r="J104" s="56"/>
      <c r="K104" s="57" t="str">
        <f>IF(J104&lt;&gt;"",DATEDIF(J104,マスタ!$B$1,"Y"),"")</f>
        <v/>
      </c>
      <c r="L104" s="58" t="str">
        <f>IFERROR(VLOOKUP(K104,マスタ!$A$4:$C$17,3,TRUE),"")</f>
        <v/>
      </c>
      <c r="M104" s="59" t="str">
        <f t="shared" si="2"/>
        <v xml:space="preserve"> </v>
      </c>
      <c r="N104" s="107"/>
      <c r="O104" s="108"/>
      <c r="P104" s="108"/>
      <c r="Q104" s="107"/>
      <c r="R104" s="108"/>
      <c r="S104" s="109"/>
      <c r="T104" s="107"/>
      <c r="U104" s="108"/>
      <c r="V104" s="109"/>
      <c r="W104" s="107"/>
      <c r="X104" s="108"/>
      <c r="Y104" s="109"/>
      <c r="Z104" s="107"/>
      <c r="AA104" s="109"/>
      <c r="AB104" s="111">
        <f t="shared" si="3"/>
        <v>0</v>
      </c>
      <c r="AC104" s="79"/>
      <c r="AD104" s="112" t="str">
        <f>IF(AB104=0,"",IF(チーム情報!$C$7="はい",($AB104*マスタ!$B$36)+($AC104*2000),($AB104+$AC104)*マスタ!$C$36))</f>
        <v/>
      </c>
    </row>
  </sheetData>
  <sheetProtection sheet="1" selectLockedCells="1"/>
  <mergeCells count="19">
    <mergeCell ref="AD3:AD4"/>
    <mergeCell ref="C3:C4"/>
    <mergeCell ref="B3:B4"/>
    <mergeCell ref="AC3:AC4"/>
    <mergeCell ref="A1:AA1"/>
    <mergeCell ref="AB3:AB4"/>
    <mergeCell ref="A3:A4"/>
    <mergeCell ref="I3:I4"/>
    <mergeCell ref="J3:J4"/>
    <mergeCell ref="L3:L4"/>
    <mergeCell ref="G3:H3"/>
    <mergeCell ref="K3:K4"/>
    <mergeCell ref="N3:P3"/>
    <mergeCell ref="Q3:S3"/>
    <mergeCell ref="T3:V3"/>
    <mergeCell ref="W3:Y3"/>
    <mergeCell ref="Z3:AA3"/>
    <mergeCell ref="E3:F3"/>
    <mergeCell ref="M3:M4"/>
  </mergeCells>
  <phoneticPr fontId="1"/>
  <conditionalFormatting sqref="A6:AA104">
    <cfRule type="expression" dxfId="2" priority="7">
      <formula>$AB6&gt;3</formula>
    </cfRule>
  </conditionalFormatting>
  <dataValidations xWindow="242" yWindow="397" count="4">
    <dataValidation type="list" allowBlank="1" showInputMessage="1" showErrorMessage="1" sqref="I5:I104" xr:uid="{00000000-0002-0000-0100-000000000000}">
      <formula1>"男,女"</formula1>
    </dataValidation>
    <dataValidation type="list" allowBlank="1" showInputMessage="1" showErrorMessage="1" sqref="C6:C104" xr:uid="{00000000-0002-0000-0100-000001000000}">
      <formula1>"削除"</formula1>
    </dataValidation>
    <dataValidation allowBlank="1" showInputMessage="1" showErrorMessage="1" prompt="マスターズ水泳協会2025年登録者の登録IDを入力　非登録者は空欄" sqref="D6:D104" xr:uid="{784F2936-79AA-46FB-A9C3-2D7A7E9DCBE6}"/>
    <dataValidation type="whole" allowBlank="1" showInputMessage="1" showErrorMessage="1" sqref="N5:AA5" xr:uid="{9202D255-38CE-4488-9BBB-FD64985977DB}">
      <formula1>1000</formula1>
      <formula2>100000</formula2>
    </dataValidation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E24"/>
  <sheetViews>
    <sheetView topLeftCell="A2" zoomScale="80" zoomScaleNormal="80" workbookViewId="0">
      <pane ySplit="3" topLeftCell="A5" activePane="bottomLeft" state="frozen"/>
      <selection activeCell="A2" sqref="A2"/>
      <selection pane="bottomLeft" activeCell="B5" sqref="B5"/>
    </sheetView>
  </sheetViews>
  <sheetFormatPr defaultColWidth="8.8984375" defaultRowHeight="18" x14ac:dyDescent="0.45"/>
  <cols>
    <col min="1" max="1" width="5.5" bestFit="1" customWidth="1"/>
    <col min="2" max="2" width="26.59765625" bestFit="1" customWidth="1"/>
    <col min="3" max="3" width="6.5" bestFit="1" customWidth="1"/>
    <col min="4" max="4" width="5.5" bestFit="1" customWidth="1"/>
    <col min="5" max="5" width="14.59765625" bestFit="1" customWidth="1"/>
    <col min="6" max="7" width="6.5" bestFit="1" customWidth="1"/>
    <col min="8" max="8" width="5.5" bestFit="1" customWidth="1"/>
    <col min="9" max="9" width="14.59765625" customWidth="1"/>
    <col min="10" max="11" width="6.5" bestFit="1" customWidth="1"/>
    <col min="12" max="12" width="5.5" bestFit="1" customWidth="1"/>
    <col min="13" max="13" width="14.59765625" customWidth="1"/>
    <col min="14" max="15" width="6.5" bestFit="1" customWidth="1"/>
    <col min="16" max="16" width="5.5" bestFit="1" customWidth="1"/>
    <col min="17" max="17" width="14.59765625" customWidth="1"/>
    <col min="18" max="19" width="6.5" bestFit="1" customWidth="1"/>
    <col min="20" max="20" width="4.5" customWidth="1"/>
    <col min="21" max="21" width="2.59765625" customWidth="1"/>
    <col min="22" max="22" width="4.5" customWidth="1"/>
    <col min="23" max="25" width="3.09765625" customWidth="1"/>
    <col min="26" max="27" width="5.8984375" bestFit="1" customWidth="1"/>
    <col min="28" max="29" width="3.3984375" hidden="1" customWidth="1"/>
    <col min="30" max="30" width="6.3984375" hidden="1" customWidth="1"/>
  </cols>
  <sheetData>
    <row r="1" spans="1:31" ht="28.8" x14ac:dyDescent="0.45">
      <c r="A1" s="117" t="str">
        <f>チーム情報!C3&amp;" "&amp;"リレーエントリー"</f>
        <v xml:space="preserve">  リレーエントリー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</row>
    <row r="2" spans="1:31" ht="18.600000000000001" thickBot="1" x14ac:dyDescent="0.5"/>
    <row r="3" spans="1:31" x14ac:dyDescent="0.45">
      <c r="A3" s="120" t="s">
        <v>18</v>
      </c>
      <c r="B3" s="122" t="s">
        <v>19</v>
      </c>
      <c r="C3" s="149" t="s">
        <v>3</v>
      </c>
      <c r="D3" s="146" t="s">
        <v>21</v>
      </c>
      <c r="E3" s="147"/>
      <c r="F3" s="147"/>
      <c r="G3" s="148"/>
      <c r="H3" s="146" t="s">
        <v>22</v>
      </c>
      <c r="I3" s="147"/>
      <c r="J3" s="147"/>
      <c r="K3" s="148"/>
      <c r="L3" s="146" t="s">
        <v>23</v>
      </c>
      <c r="M3" s="147"/>
      <c r="N3" s="147"/>
      <c r="O3" s="148"/>
      <c r="P3" s="146" t="s">
        <v>24</v>
      </c>
      <c r="Q3" s="147"/>
      <c r="R3" s="147"/>
      <c r="S3" s="148"/>
      <c r="T3" s="150" t="s">
        <v>79</v>
      </c>
      <c r="U3" s="151"/>
      <c r="V3" s="151"/>
      <c r="W3" s="151"/>
      <c r="X3" s="151"/>
      <c r="Y3" s="152"/>
      <c r="Z3" s="126" t="s">
        <v>36</v>
      </c>
      <c r="AA3" s="143" t="s">
        <v>37</v>
      </c>
      <c r="AB3" s="144" t="s">
        <v>38</v>
      </c>
      <c r="AC3" s="139" t="s">
        <v>39</v>
      </c>
      <c r="AD3" s="141" t="s">
        <v>41</v>
      </c>
      <c r="AE3" s="127" t="s">
        <v>65</v>
      </c>
    </row>
    <row r="4" spans="1:31" ht="18.600000000000001" thickBot="1" x14ac:dyDescent="0.5">
      <c r="A4" s="121"/>
      <c r="B4" s="123"/>
      <c r="C4" s="125"/>
      <c r="D4" s="60" t="s">
        <v>18</v>
      </c>
      <c r="E4" s="61" t="s">
        <v>0</v>
      </c>
      <c r="F4" s="61" t="s">
        <v>31</v>
      </c>
      <c r="G4" s="62" t="s">
        <v>20</v>
      </c>
      <c r="H4" s="60" t="s">
        <v>18</v>
      </c>
      <c r="I4" s="61" t="s">
        <v>0</v>
      </c>
      <c r="J4" s="61" t="s">
        <v>31</v>
      </c>
      <c r="K4" s="62" t="s">
        <v>20</v>
      </c>
      <c r="L4" s="60" t="s">
        <v>18</v>
      </c>
      <c r="M4" s="61" t="s">
        <v>0</v>
      </c>
      <c r="N4" s="61" t="s">
        <v>31</v>
      </c>
      <c r="O4" s="62" t="s">
        <v>20</v>
      </c>
      <c r="P4" s="60" t="s">
        <v>18</v>
      </c>
      <c r="Q4" s="61" t="s">
        <v>0</v>
      </c>
      <c r="R4" s="61" t="s">
        <v>31</v>
      </c>
      <c r="S4" s="62" t="s">
        <v>20</v>
      </c>
      <c r="T4" s="134" t="s">
        <v>76</v>
      </c>
      <c r="U4" s="135"/>
      <c r="V4" s="136" t="s">
        <v>77</v>
      </c>
      <c r="W4" s="135"/>
      <c r="X4" s="137" t="s">
        <v>78</v>
      </c>
      <c r="Y4" s="138"/>
      <c r="Z4" s="123"/>
      <c r="AA4" s="130"/>
      <c r="AB4" s="145"/>
      <c r="AC4" s="140"/>
      <c r="AD4" s="142"/>
      <c r="AE4" s="130"/>
    </row>
    <row r="5" spans="1:31" ht="32.1" customHeight="1" thickTop="1" x14ac:dyDescent="0.15">
      <c r="A5" s="18">
        <v>1</v>
      </c>
      <c r="B5" s="19"/>
      <c r="C5" s="20"/>
      <c r="D5" s="21"/>
      <c r="E5" s="22" t="str">
        <f>IF(D5&lt;&gt;"",VLOOKUP(D5,個人種目一覧!$A$6:$M$104,13,FALSE),"")</f>
        <v/>
      </c>
      <c r="F5" s="22" t="str">
        <f>IF(D5&lt;&gt;"",VLOOKUP(D5,個人種目一覧!$A$6:$M$104,9,FALSE),"")</f>
        <v/>
      </c>
      <c r="G5" s="23" t="str">
        <f>IF(D5&lt;&gt;"",VLOOKUP(D5,個人種目一覧!$A$6:$M$104,11,FALSE),"")</f>
        <v/>
      </c>
      <c r="H5" s="21"/>
      <c r="I5" s="22" t="str">
        <f>IF(H5&lt;&gt;"",VLOOKUP(H5,個人種目一覧!$A$6:$M$104,13,FALSE),"")</f>
        <v/>
      </c>
      <c r="J5" s="22" t="str">
        <f>IF(H5&lt;&gt;"",VLOOKUP(H5,個人種目一覧!$A$6:$M$104,9,FALSE),"")</f>
        <v/>
      </c>
      <c r="K5" s="23" t="str">
        <f>IF(H5&lt;&gt;"",VLOOKUP(H5,個人種目一覧!$A$6:$M$104,11,FALSE),"")</f>
        <v/>
      </c>
      <c r="L5" s="21"/>
      <c r="M5" s="22" t="str">
        <f>IF(L5&lt;&gt;"",VLOOKUP(L5,個人種目一覧!$A$6:$M$104,13,FALSE),"")</f>
        <v/>
      </c>
      <c r="N5" s="22" t="str">
        <f>IF(L5&lt;&gt;"",VLOOKUP(L5,個人種目一覧!$A$6:$M$104,9,FALSE),"")</f>
        <v/>
      </c>
      <c r="O5" s="23" t="str">
        <f>IF(L5&lt;&gt;"",VLOOKUP(L5,個人種目一覧!$A$6:$M$104,11,FALSE),"")</f>
        <v/>
      </c>
      <c r="P5" s="21"/>
      <c r="Q5" s="22" t="str">
        <f>IF(P5&lt;&gt;"",VLOOKUP(P5,個人種目一覧!$A$6:$M$104,13,FALSE),"")</f>
        <v/>
      </c>
      <c r="R5" s="22" t="str">
        <f>IF(P5&lt;&gt;"",VLOOKUP(P5,個人種目一覧!$A$6:$M$104,9,FALSE),"")</f>
        <v/>
      </c>
      <c r="S5" s="23" t="str">
        <f>IF(P5&lt;&gt;"",VLOOKUP(P5,個人種目一覧!$A$6:$M$104,11,FALSE),"")</f>
        <v/>
      </c>
      <c r="T5" s="90"/>
      <c r="U5" s="86" t="s">
        <v>76</v>
      </c>
      <c r="V5" s="90"/>
      <c r="W5" s="86" t="s">
        <v>77</v>
      </c>
      <c r="X5" s="90"/>
      <c r="Y5" s="95"/>
      <c r="Z5" s="24" t="str">
        <f t="shared" ref="Z5:Z24" si="0">IFERROR(G5+K5+O5+S5,"")</f>
        <v/>
      </c>
      <c r="AA5" s="25" t="str">
        <f>IFERROR(VLOOKUP(Z5,マスタ!$A$20:$C$27,3,TRUE),"")</f>
        <v/>
      </c>
      <c r="AB5" s="17">
        <f t="shared" ref="AB5:AB24" si="1">COUNTIF(D5:S5,"男")</f>
        <v>0</v>
      </c>
      <c r="AC5" s="5">
        <f t="shared" ref="AC5:AC14" si="2">COUNTIF(D5:S5,"女")</f>
        <v>0</v>
      </c>
      <c r="AD5" s="10" t="str" cm="1">
        <f t="array" ref="AD5">IFERROR(_xlfn.SWITCH(C5,"男",AB5=4,"女",AC5=4,"混合",AND(AB5=2,AC5=2)),"")</f>
        <v/>
      </c>
      <c r="AE5" s="110" t="str">
        <f>IF($B5="","",IF(チーム情報!$C$7="はい",マスタ!$B$37,マスタ!$C$37))</f>
        <v/>
      </c>
    </row>
    <row r="6" spans="1:31" ht="32.1" customHeight="1" x14ac:dyDescent="0.15">
      <c r="A6" s="26">
        <v>2</v>
      </c>
      <c r="B6" s="27"/>
      <c r="C6" s="28"/>
      <c r="D6" s="29"/>
      <c r="E6" s="22" t="str">
        <f>IF(D6&lt;&gt;"",VLOOKUP(D6,個人種目一覧!$A$6:$M$104,13,FALSE),"")</f>
        <v/>
      </c>
      <c r="F6" s="22" t="str">
        <f>IF(D6&lt;&gt;"",VLOOKUP(D6,個人種目一覧!$A$6:$M$104,9,FALSE),"")</f>
        <v/>
      </c>
      <c r="G6" s="23" t="str">
        <f>IF(D6&lt;&gt;"",VLOOKUP(D6,個人種目一覧!$A$6:$M$104,11,FALSE),"")</f>
        <v/>
      </c>
      <c r="H6" s="21"/>
      <c r="I6" s="22" t="str">
        <f>IF(H6&lt;&gt;"",VLOOKUP(H6,個人種目一覧!$A$6:$M$104,13,FALSE),"")</f>
        <v/>
      </c>
      <c r="J6" s="22" t="str">
        <f>IF(H6&lt;&gt;"",VLOOKUP(H6,個人種目一覧!$A$6:$M$104,9,FALSE),"")</f>
        <v/>
      </c>
      <c r="K6" s="23" t="str">
        <f>IF(H6&lt;&gt;"",VLOOKUP(H6,個人種目一覧!$A$6:$M$104,11,FALSE),"")</f>
        <v/>
      </c>
      <c r="L6" s="21"/>
      <c r="M6" s="22" t="str">
        <f>IF(L6&lt;&gt;"",VLOOKUP(L6,個人種目一覧!$A$6:$M$104,13,FALSE),"")</f>
        <v/>
      </c>
      <c r="N6" s="22" t="str">
        <f>IF(L6&lt;&gt;"",VLOOKUP(L6,個人種目一覧!$A$6:$M$104,9,FALSE),"")</f>
        <v/>
      </c>
      <c r="O6" s="23" t="str">
        <f>IF(L6&lt;&gt;"",VLOOKUP(L6,個人種目一覧!$A$6:$M$104,11,FALSE),"")</f>
        <v/>
      </c>
      <c r="P6" s="21"/>
      <c r="Q6" s="22" t="str">
        <f>IF(P6&lt;&gt;"",VLOOKUP(P6,個人種目一覧!$A$6:$M$104,13,FALSE),"")</f>
        <v/>
      </c>
      <c r="R6" s="22" t="str">
        <f>IF(P6&lt;&gt;"",VLOOKUP(P6,個人種目一覧!$A$6:$M$104,9,FALSE),"")</f>
        <v/>
      </c>
      <c r="S6" s="23" t="str">
        <f>IF(P6&lt;&gt;"",VLOOKUP(P6,個人種目一覧!$A$6:$M$104,11,FALSE),"")</f>
        <v/>
      </c>
      <c r="T6" s="91"/>
      <c r="U6" s="87" t="s">
        <v>76</v>
      </c>
      <c r="V6" s="91"/>
      <c r="W6" s="87" t="s">
        <v>77</v>
      </c>
      <c r="X6" s="96"/>
      <c r="Y6" s="97"/>
      <c r="Z6" s="30" t="str">
        <f t="shared" si="0"/>
        <v/>
      </c>
      <c r="AA6" s="31" t="str">
        <f>IFERROR(VLOOKUP(Z6,マスタ!$A$20:$C$27,3,TRUE),"")</f>
        <v/>
      </c>
      <c r="AB6" s="3">
        <f t="shared" si="1"/>
        <v>0</v>
      </c>
      <c r="AC6" s="6">
        <f t="shared" si="2"/>
        <v>0</v>
      </c>
      <c r="AD6" s="7" t="str" cm="1">
        <f t="array" ref="AD6">IFERROR(_xlfn.SWITCH(C6,"男",AB6=4,"女",AC6=4,"混合",AND(AB6=2,AC6=2)),"")</f>
        <v/>
      </c>
      <c r="AE6" s="110" t="str">
        <f>IF($B6="","",IF(チーム情報!$C$7="はい",マスタ!$B$37,マスタ!$C$37))</f>
        <v/>
      </c>
    </row>
    <row r="7" spans="1:31" ht="32.1" customHeight="1" x14ac:dyDescent="0.15">
      <c r="A7" s="26">
        <v>3</v>
      </c>
      <c r="B7" s="27"/>
      <c r="C7" s="28"/>
      <c r="D7" s="29"/>
      <c r="E7" s="22" t="str">
        <f>IF(D7&lt;&gt;"",VLOOKUP(D7,個人種目一覧!$A$6:$M$104,13,FALSE),"")</f>
        <v/>
      </c>
      <c r="F7" s="22" t="str">
        <f>IF(D7&lt;&gt;"",VLOOKUP(D7,個人種目一覧!$A$6:$M$104,9,FALSE),"")</f>
        <v/>
      </c>
      <c r="G7" s="23" t="str">
        <f>IF(D7&lt;&gt;"",VLOOKUP(D7,個人種目一覧!$A$6:$M$104,11,FALSE),"")</f>
        <v/>
      </c>
      <c r="H7" s="21"/>
      <c r="I7" s="22" t="str">
        <f>IF(H7&lt;&gt;"",VLOOKUP(H7,個人種目一覧!$A$6:$M$104,13,FALSE),"")</f>
        <v/>
      </c>
      <c r="J7" s="22" t="str">
        <f>IF(H7&lt;&gt;"",VLOOKUP(H7,個人種目一覧!$A$6:$M$104,9,FALSE),"")</f>
        <v/>
      </c>
      <c r="K7" s="23" t="str">
        <f>IF(H7&lt;&gt;"",VLOOKUP(H7,個人種目一覧!$A$6:$M$104,11,FALSE),"")</f>
        <v/>
      </c>
      <c r="L7" s="21"/>
      <c r="M7" s="22" t="str">
        <f>IF(L7&lt;&gt;"",VLOOKUP(L7,個人種目一覧!$A$6:$M$104,13,FALSE),"")</f>
        <v/>
      </c>
      <c r="N7" s="22" t="str">
        <f>IF(L7&lt;&gt;"",VLOOKUP(L7,個人種目一覧!$A$6:$M$104,9,FALSE),"")</f>
        <v/>
      </c>
      <c r="O7" s="23" t="str">
        <f>IF(L7&lt;&gt;"",VLOOKUP(L7,個人種目一覧!$A$6:$M$104,11,FALSE),"")</f>
        <v/>
      </c>
      <c r="P7" s="21"/>
      <c r="Q7" s="22" t="str">
        <f>IF(P7&lt;&gt;"",VLOOKUP(P7,個人種目一覧!$A$6:$M$104,13,FALSE),"")</f>
        <v/>
      </c>
      <c r="R7" s="22" t="str">
        <f>IF(P7&lt;&gt;"",VLOOKUP(P7,個人種目一覧!$A$6:$M$104,9,FALSE),"")</f>
        <v/>
      </c>
      <c r="S7" s="23" t="str">
        <f>IF(P7&lt;&gt;"",VLOOKUP(P7,個人種目一覧!$A$6:$M$104,11,FALSE),"")</f>
        <v/>
      </c>
      <c r="T7" s="91"/>
      <c r="U7" s="87" t="s">
        <v>76</v>
      </c>
      <c r="V7" s="91"/>
      <c r="W7" s="87" t="s">
        <v>77</v>
      </c>
      <c r="X7" s="96"/>
      <c r="Y7" s="97"/>
      <c r="Z7" s="30" t="str">
        <f t="shared" si="0"/>
        <v/>
      </c>
      <c r="AA7" s="31" t="str">
        <f>IFERROR(VLOOKUP(Z7,マスタ!$A$20:$C$27,3,TRUE),"")</f>
        <v/>
      </c>
      <c r="AB7" s="3">
        <f t="shared" si="1"/>
        <v>0</v>
      </c>
      <c r="AC7" s="6">
        <f t="shared" si="2"/>
        <v>0</v>
      </c>
      <c r="AD7" s="7" t="str" cm="1">
        <f t="array" ref="AD7">IFERROR(_xlfn.SWITCH(C7,"男",AB7=4,"女",AC7=4,"混合",AND(AB7=2,AC7=2)),"")</f>
        <v/>
      </c>
      <c r="AE7" s="110" t="str">
        <f>IF($B7="","",IF(チーム情報!$C$7="はい",マスタ!$B$37,マスタ!$C$37))</f>
        <v/>
      </c>
    </row>
    <row r="8" spans="1:31" ht="32.1" customHeight="1" x14ac:dyDescent="0.15">
      <c r="A8" s="26">
        <v>4</v>
      </c>
      <c r="B8" s="27"/>
      <c r="C8" s="28"/>
      <c r="D8" s="29"/>
      <c r="E8" s="22" t="str">
        <f>IF(D8&lt;&gt;"",VLOOKUP(D8,個人種目一覧!$A$6:$M$104,13,FALSE),"")</f>
        <v/>
      </c>
      <c r="F8" s="22" t="str">
        <f>IF(D8&lt;&gt;"",VLOOKUP(D8,個人種目一覧!$A$6:$M$104,9,FALSE),"")</f>
        <v/>
      </c>
      <c r="G8" s="23" t="str">
        <f>IF(D8&lt;&gt;"",VLOOKUP(D8,個人種目一覧!$A$6:$M$104,11,FALSE),"")</f>
        <v/>
      </c>
      <c r="H8" s="21"/>
      <c r="I8" s="22" t="str">
        <f>IF(H8&lt;&gt;"",VLOOKUP(H8,個人種目一覧!$A$6:$M$104,13,FALSE),"")</f>
        <v/>
      </c>
      <c r="J8" s="22" t="str">
        <f>IF(H8&lt;&gt;"",VLOOKUP(H8,個人種目一覧!$A$6:$M$104,9,FALSE),"")</f>
        <v/>
      </c>
      <c r="K8" s="23" t="str">
        <f>IF(H8&lt;&gt;"",VLOOKUP(H8,個人種目一覧!$A$6:$M$104,11,FALSE),"")</f>
        <v/>
      </c>
      <c r="L8" s="21"/>
      <c r="M8" s="22" t="str">
        <f>IF(L8&lt;&gt;"",VLOOKUP(L8,個人種目一覧!$A$6:$M$104,13,FALSE),"")</f>
        <v/>
      </c>
      <c r="N8" s="22" t="str">
        <f>IF(L8&lt;&gt;"",VLOOKUP(L8,個人種目一覧!$A$6:$M$104,9,FALSE),"")</f>
        <v/>
      </c>
      <c r="O8" s="23" t="str">
        <f>IF(L8&lt;&gt;"",VLOOKUP(L8,個人種目一覧!$A$6:$M$104,11,FALSE),"")</f>
        <v/>
      </c>
      <c r="P8" s="21"/>
      <c r="Q8" s="22" t="str">
        <f>IF(P8&lt;&gt;"",VLOOKUP(P8,個人種目一覧!$A$6:$M$104,13,FALSE),"")</f>
        <v/>
      </c>
      <c r="R8" s="22" t="str">
        <f>IF(P8&lt;&gt;"",VLOOKUP(P8,個人種目一覧!$A$6:$M$104,9,FALSE),"")</f>
        <v/>
      </c>
      <c r="S8" s="23" t="str">
        <f>IF(P8&lt;&gt;"",VLOOKUP(P8,個人種目一覧!$A$6:$M$104,11,FALSE),"")</f>
        <v/>
      </c>
      <c r="T8" s="91"/>
      <c r="U8" s="87" t="s">
        <v>76</v>
      </c>
      <c r="V8" s="91"/>
      <c r="W8" s="87" t="s">
        <v>77</v>
      </c>
      <c r="X8" s="91"/>
      <c r="Y8" s="98"/>
      <c r="Z8" s="30" t="str">
        <f t="shared" si="0"/>
        <v/>
      </c>
      <c r="AA8" s="31" t="str">
        <f>IFERROR(VLOOKUP(Z8,マスタ!$A$20:$C$27,3,TRUE),"")</f>
        <v/>
      </c>
      <c r="AB8" s="3">
        <f t="shared" si="1"/>
        <v>0</v>
      </c>
      <c r="AC8" s="6">
        <f t="shared" si="2"/>
        <v>0</v>
      </c>
      <c r="AD8" s="7" t="str" cm="1">
        <f t="array" ref="AD8">IFERROR(_xlfn.SWITCH(C8,"男",AB8=4,"女",AC8=4,"混合",AND(AB8=2,AC8=2)),"")</f>
        <v/>
      </c>
      <c r="AE8" s="110" t="str">
        <f>IF($B8="","",IF(チーム情報!$C$7="はい",マスタ!$B$37,マスタ!$C$37))</f>
        <v/>
      </c>
    </row>
    <row r="9" spans="1:31" ht="32.1" customHeight="1" x14ac:dyDescent="0.15">
      <c r="A9" s="26">
        <v>5</v>
      </c>
      <c r="B9" s="27"/>
      <c r="C9" s="28"/>
      <c r="D9" s="29"/>
      <c r="E9" s="22" t="str">
        <f>IF(D9&lt;&gt;"",VLOOKUP(D9,個人種目一覧!$A$6:$M$104,13,FALSE),"")</f>
        <v/>
      </c>
      <c r="F9" s="22" t="str">
        <f>IF(D9&lt;&gt;"",VLOOKUP(D9,個人種目一覧!$A$6:$M$104,9,FALSE),"")</f>
        <v/>
      </c>
      <c r="G9" s="23" t="str">
        <f>IF(D9&lt;&gt;"",VLOOKUP(D9,個人種目一覧!$A$6:$M$104,11,FALSE),"")</f>
        <v/>
      </c>
      <c r="H9" s="21"/>
      <c r="I9" s="22" t="str">
        <f>IF(H9&lt;&gt;"",VLOOKUP(H9,個人種目一覧!$A$6:$M$104,13,FALSE),"")</f>
        <v/>
      </c>
      <c r="J9" s="22" t="str">
        <f>IF(H9&lt;&gt;"",VLOOKUP(H9,個人種目一覧!$A$6:$M$104,9,FALSE),"")</f>
        <v/>
      </c>
      <c r="K9" s="23" t="str">
        <f>IF(H9&lt;&gt;"",VLOOKUP(H9,個人種目一覧!$A$6:$M$104,11,FALSE),"")</f>
        <v/>
      </c>
      <c r="L9" s="21"/>
      <c r="M9" s="22" t="str">
        <f>IF(L9&lt;&gt;"",VLOOKUP(L9,個人種目一覧!$A$6:$M$104,13,FALSE),"")</f>
        <v/>
      </c>
      <c r="N9" s="22" t="str">
        <f>IF(L9&lt;&gt;"",VLOOKUP(L9,個人種目一覧!$A$6:$M$104,9,FALSE),"")</f>
        <v/>
      </c>
      <c r="O9" s="23" t="str">
        <f>IF(L9&lt;&gt;"",VLOOKUP(L9,個人種目一覧!$A$6:$M$104,11,FALSE),"")</f>
        <v/>
      </c>
      <c r="P9" s="21"/>
      <c r="Q9" s="22" t="str">
        <f>IF(P9&lt;&gt;"",VLOOKUP(P9,個人種目一覧!$A$6:$M$104,13,FALSE),"")</f>
        <v/>
      </c>
      <c r="R9" s="22" t="str">
        <f>IF(P9&lt;&gt;"",VLOOKUP(P9,個人種目一覧!$A$6:$M$104,9,FALSE),"")</f>
        <v/>
      </c>
      <c r="S9" s="23" t="str">
        <f>IF(P9&lt;&gt;"",VLOOKUP(P9,個人種目一覧!$A$6:$M$104,11,FALSE),"")</f>
        <v/>
      </c>
      <c r="T9" s="91"/>
      <c r="U9" s="87" t="s">
        <v>76</v>
      </c>
      <c r="V9" s="91"/>
      <c r="W9" s="87" t="s">
        <v>77</v>
      </c>
      <c r="X9" s="91"/>
      <c r="Y9" s="98"/>
      <c r="Z9" s="30" t="str">
        <f t="shared" si="0"/>
        <v/>
      </c>
      <c r="AA9" s="31" t="str">
        <f>IFERROR(VLOOKUP(Z9,マスタ!$A$20:$C$27,3,TRUE),"")</f>
        <v/>
      </c>
      <c r="AB9" s="3">
        <f t="shared" si="1"/>
        <v>0</v>
      </c>
      <c r="AC9" s="6">
        <f t="shared" si="2"/>
        <v>0</v>
      </c>
      <c r="AD9" s="7" t="str" cm="1">
        <f t="array" ref="AD9">IFERROR(_xlfn.SWITCH(C9,"男",AB9=4,"女",AC9=4,"混合",AND(AB9=2,AC9=2)),"")</f>
        <v/>
      </c>
      <c r="AE9" s="110" t="str">
        <f>IF($B9="","",IF(チーム情報!$C$7="はい",マスタ!$B$37,マスタ!$C$37))</f>
        <v/>
      </c>
    </row>
    <row r="10" spans="1:31" ht="32.1" customHeight="1" x14ac:dyDescent="0.15">
      <c r="A10" s="26">
        <v>6</v>
      </c>
      <c r="B10" s="27"/>
      <c r="C10" s="28"/>
      <c r="D10" s="29"/>
      <c r="E10" s="22" t="str">
        <f>IF(D10&lt;&gt;"",VLOOKUP(D10,個人種目一覧!$A$6:$M$104,13,FALSE),"")</f>
        <v/>
      </c>
      <c r="F10" s="22" t="str">
        <f>IF(D10&lt;&gt;"",VLOOKUP(D10,個人種目一覧!$A$6:$M$104,9,FALSE),"")</f>
        <v/>
      </c>
      <c r="G10" s="23" t="str">
        <f>IF(D10&lt;&gt;"",VLOOKUP(D10,個人種目一覧!$A$6:$M$104,11,FALSE),"")</f>
        <v/>
      </c>
      <c r="H10" s="21"/>
      <c r="I10" s="22" t="str">
        <f>IF(H10&lt;&gt;"",VLOOKUP(H10,個人種目一覧!$A$6:$M$104,13,FALSE),"")</f>
        <v/>
      </c>
      <c r="J10" s="22" t="str">
        <f>IF(H10&lt;&gt;"",VLOOKUP(H10,個人種目一覧!$A$6:$M$104,9,FALSE),"")</f>
        <v/>
      </c>
      <c r="K10" s="23" t="str">
        <f>IF(H10&lt;&gt;"",VLOOKUP(H10,個人種目一覧!$A$6:$M$104,11,FALSE),"")</f>
        <v/>
      </c>
      <c r="L10" s="21"/>
      <c r="M10" s="22" t="str">
        <f>IF(L10&lt;&gt;"",VLOOKUP(L10,個人種目一覧!$A$6:$M$104,13,FALSE),"")</f>
        <v/>
      </c>
      <c r="N10" s="22" t="str">
        <f>IF(L10&lt;&gt;"",VLOOKUP(L10,個人種目一覧!$A$6:$M$104,9,FALSE),"")</f>
        <v/>
      </c>
      <c r="O10" s="23" t="str">
        <f>IF(L10&lt;&gt;"",VLOOKUP(L10,個人種目一覧!$A$6:$M$104,11,FALSE),"")</f>
        <v/>
      </c>
      <c r="P10" s="21"/>
      <c r="Q10" s="22" t="str">
        <f>IF(P10&lt;&gt;"",VLOOKUP(P10,個人種目一覧!$A$6:$M$104,13,FALSE),"")</f>
        <v/>
      </c>
      <c r="R10" s="22" t="str">
        <f>IF(P10&lt;&gt;"",VLOOKUP(P10,個人種目一覧!$A$6:$M$104,9,FALSE),"")</f>
        <v/>
      </c>
      <c r="S10" s="23" t="str">
        <f>IF(P10&lt;&gt;"",VLOOKUP(P10,個人種目一覧!$A$6:$M$104,11,FALSE),"")</f>
        <v/>
      </c>
      <c r="T10" s="92"/>
      <c r="U10" s="88" t="s">
        <v>76</v>
      </c>
      <c r="V10" s="92"/>
      <c r="W10" s="88" t="s">
        <v>77</v>
      </c>
      <c r="X10" s="92"/>
      <c r="Y10" s="99"/>
      <c r="Z10" s="30" t="str">
        <f t="shared" si="0"/>
        <v/>
      </c>
      <c r="AA10" s="31" t="str">
        <f>IFERROR(VLOOKUP(Z10,マスタ!$A$20:$C$27,3,TRUE),"")</f>
        <v/>
      </c>
      <c r="AB10" s="3">
        <f t="shared" si="1"/>
        <v>0</v>
      </c>
      <c r="AC10" s="6">
        <f t="shared" si="2"/>
        <v>0</v>
      </c>
      <c r="AD10" s="7" t="str" cm="1">
        <f t="array" ref="AD10">IFERROR(_xlfn.SWITCH(C10,"男",AB10=4,"女",AC10=4,"混合",AND(AB10=2,AC10=2)),"")</f>
        <v/>
      </c>
      <c r="AE10" s="110" t="str">
        <f>IF($B10="","",IF(チーム情報!$C$7="はい",マスタ!$B$37,マスタ!$C$37))</f>
        <v/>
      </c>
    </row>
    <row r="11" spans="1:31" ht="32.1" customHeight="1" x14ac:dyDescent="0.15">
      <c r="A11" s="26">
        <v>7</v>
      </c>
      <c r="B11" s="27"/>
      <c r="C11" s="28"/>
      <c r="D11" s="29"/>
      <c r="E11" s="22" t="str">
        <f>IF(D11&lt;&gt;"",VLOOKUP(D11,個人種目一覧!$A$6:$M$104,13,FALSE),"")</f>
        <v/>
      </c>
      <c r="F11" s="22" t="str">
        <f>IF(D11&lt;&gt;"",VLOOKUP(D11,個人種目一覧!$A$6:$M$104,9,FALSE),"")</f>
        <v/>
      </c>
      <c r="G11" s="23" t="str">
        <f>IF(D11&lt;&gt;"",VLOOKUP(D11,個人種目一覧!$A$6:$M$104,11,FALSE),"")</f>
        <v/>
      </c>
      <c r="H11" s="21"/>
      <c r="I11" s="22" t="str">
        <f>IF(H11&lt;&gt;"",VLOOKUP(H11,個人種目一覧!$A$6:$M$104,13,FALSE),"")</f>
        <v/>
      </c>
      <c r="J11" s="22" t="str">
        <f>IF(H11&lt;&gt;"",VLOOKUP(H11,個人種目一覧!$A$6:$M$104,9,FALSE),"")</f>
        <v/>
      </c>
      <c r="K11" s="23" t="str">
        <f>IF(H11&lt;&gt;"",VLOOKUP(H11,個人種目一覧!$A$6:$M$104,11,FALSE),"")</f>
        <v/>
      </c>
      <c r="L11" s="21"/>
      <c r="M11" s="22" t="str">
        <f>IF(L11&lt;&gt;"",VLOOKUP(L11,個人種目一覧!$A$6:$M$104,13,FALSE),"")</f>
        <v/>
      </c>
      <c r="N11" s="22" t="str">
        <f>IF(L11&lt;&gt;"",VLOOKUP(L11,個人種目一覧!$A$6:$M$104,9,FALSE),"")</f>
        <v/>
      </c>
      <c r="O11" s="23" t="str">
        <f>IF(L11&lt;&gt;"",VLOOKUP(L11,個人種目一覧!$A$6:$M$104,11,FALSE),"")</f>
        <v/>
      </c>
      <c r="P11" s="21"/>
      <c r="Q11" s="22" t="str">
        <f>IF(P11&lt;&gt;"",VLOOKUP(P11,個人種目一覧!$A$6:$M$104,13,FALSE),"")</f>
        <v/>
      </c>
      <c r="R11" s="22" t="str">
        <f>IF(P11&lt;&gt;"",VLOOKUP(P11,個人種目一覧!$A$6:$M$104,9,FALSE),"")</f>
        <v/>
      </c>
      <c r="S11" s="23" t="str">
        <f>IF(P11&lt;&gt;"",VLOOKUP(P11,個人種目一覧!$A$6:$M$104,11,FALSE),"")</f>
        <v/>
      </c>
      <c r="T11" s="92"/>
      <c r="U11" s="88" t="s">
        <v>76</v>
      </c>
      <c r="V11" s="92"/>
      <c r="W11" s="88" t="s">
        <v>77</v>
      </c>
      <c r="X11" s="92"/>
      <c r="Y11" s="99"/>
      <c r="Z11" s="30" t="str">
        <f t="shared" si="0"/>
        <v/>
      </c>
      <c r="AA11" s="31" t="str">
        <f>IFERROR(VLOOKUP(Z11,マスタ!$A$20:$C$27,3,TRUE),"")</f>
        <v/>
      </c>
      <c r="AB11" s="3">
        <f t="shared" si="1"/>
        <v>0</v>
      </c>
      <c r="AC11" s="6">
        <f t="shared" si="2"/>
        <v>0</v>
      </c>
      <c r="AD11" s="7" t="str" cm="1">
        <f t="array" ref="AD11">IFERROR(_xlfn.SWITCH(C11,"男",AB11=4,"女",AC11=4,"混合",AND(AB11=2,AC11=2)),"")</f>
        <v/>
      </c>
      <c r="AE11" s="110" t="str">
        <f>IF($B11="","",IF(チーム情報!$C$7="はい",マスタ!$B$37,マスタ!$C$37))</f>
        <v/>
      </c>
    </row>
    <row r="12" spans="1:31" ht="32.1" customHeight="1" x14ac:dyDescent="0.15">
      <c r="A12" s="26">
        <v>8</v>
      </c>
      <c r="B12" s="27"/>
      <c r="C12" s="28"/>
      <c r="D12" s="29"/>
      <c r="E12" s="22" t="str">
        <f>IF(D12&lt;&gt;"",VLOOKUP(D12,個人種目一覧!$A$6:$M$104,13,FALSE),"")</f>
        <v/>
      </c>
      <c r="F12" s="22" t="str">
        <f>IF(D12&lt;&gt;"",VLOOKUP(D12,個人種目一覧!$A$6:$M$104,9,FALSE),"")</f>
        <v/>
      </c>
      <c r="G12" s="23" t="str">
        <f>IF(D12&lt;&gt;"",VLOOKUP(D12,個人種目一覧!$A$6:$M$104,11,FALSE),"")</f>
        <v/>
      </c>
      <c r="H12" s="21"/>
      <c r="I12" s="22" t="str">
        <f>IF(H12&lt;&gt;"",VLOOKUP(H12,個人種目一覧!$A$6:$M$104,13,FALSE),"")</f>
        <v/>
      </c>
      <c r="J12" s="22" t="str">
        <f>IF(H12&lt;&gt;"",VLOOKUP(H12,個人種目一覧!$A$6:$M$104,9,FALSE),"")</f>
        <v/>
      </c>
      <c r="K12" s="23" t="str">
        <f>IF(H12&lt;&gt;"",VLOOKUP(H12,個人種目一覧!$A$6:$M$104,11,FALSE),"")</f>
        <v/>
      </c>
      <c r="L12" s="21"/>
      <c r="M12" s="22" t="str">
        <f>IF(L12&lt;&gt;"",VLOOKUP(L12,個人種目一覧!$A$6:$M$104,13,FALSE),"")</f>
        <v/>
      </c>
      <c r="N12" s="22" t="str">
        <f>IF(L12&lt;&gt;"",VLOOKUP(L12,個人種目一覧!$A$6:$M$104,9,FALSE),"")</f>
        <v/>
      </c>
      <c r="O12" s="23" t="str">
        <f>IF(L12&lt;&gt;"",VLOOKUP(L12,個人種目一覧!$A$6:$M$104,11,FALSE),"")</f>
        <v/>
      </c>
      <c r="P12" s="21"/>
      <c r="Q12" s="22" t="str">
        <f>IF(P12&lt;&gt;"",VLOOKUP(P12,個人種目一覧!$A$6:$M$104,13,FALSE),"")</f>
        <v/>
      </c>
      <c r="R12" s="22" t="str">
        <f>IF(P12&lt;&gt;"",VLOOKUP(P12,個人種目一覧!$A$6:$M$104,9,FALSE),"")</f>
        <v/>
      </c>
      <c r="S12" s="23" t="str">
        <f>IF(P12&lt;&gt;"",VLOOKUP(P12,個人種目一覧!$A$6:$M$104,11,FALSE),"")</f>
        <v/>
      </c>
      <c r="T12" s="92"/>
      <c r="U12" s="88" t="s">
        <v>76</v>
      </c>
      <c r="V12" s="92"/>
      <c r="W12" s="88" t="s">
        <v>77</v>
      </c>
      <c r="X12" s="92"/>
      <c r="Y12" s="99"/>
      <c r="Z12" s="30" t="str">
        <f t="shared" si="0"/>
        <v/>
      </c>
      <c r="AA12" s="31" t="str">
        <f>IFERROR(VLOOKUP(Z12,マスタ!$A$20:$C$27,3,TRUE),"")</f>
        <v/>
      </c>
      <c r="AB12" s="3">
        <f t="shared" si="1"/>
        <v>0</v>
      </c>
      <c r="AC12" s="6">
        <f t="shared" si="2"/>
        <v>0</v>
      </c>
      <c r="AD12" s="7" t="str" cm="1">
        <f t="array" ref="AD12">IFERROR(_xlfn.SWITCH(C12,"男",AB12=4,"女",AC12=4,"混合",AND(AB12=2,AC12=2)),"")</f>
        <v/>
      </c>
      <c r="AE12" s="110" t="str">
        <f>IF($B12="","",IF(チーム情報!$C$7="はい",マスタ!$B$37,マスタ!$C$37))</f>
        <v/>
      </c>
    </row>
    <row r="13" spans="1:31" ht="32.1" customHeight="1" x14ac:dyDescent="0.15">
      <c r="A13" s="26">
        <v>9</v>
      </c>
      <c r="B13" s="27"/>
      <c r="C13" s="28"/>
      <c r="D13" s="29"/>
      <c r="E13" s="22" t="str">
        <f>IF(D13&lt;&gt;"",VLOOKUP(D13,個人種目一覧!$A$6:$M$104,13,FALSE),"")</f>
        <v/>
      </c>
      <c r="F13" s="22" t="str">
        <f>IF(D13&lt;&gt;"",VLOOKUP(D13,個人種目一覧!$A$6:$M$104,9,FALSE),"")</f>
        <v/>
      </c>
      <c r="G13" s="23" t="str">
        <f>IF(D13&lt;&gt;"",VLOOKUP(D13,個人種目一覧!$A$6:$M$104,11,FALSE),"")</f>
        <v/>
      </c>
      <c r="H13" s="21"/>
      <c r="I13" s="22" t="str">
        <f>IF(H13&lt;&gt;"",VLOOKUP(H13,個人種目一覧!$A$6:$M$104,13,FALSE),"")</f>
        <v/>
      </c>
      <c r="J13" s="22" t="str">
        <f>IF(H13&lt;&gt;"",VLOOKUP(H13,個人種目一覧!$A$6:$M$104,9,FALSE),"")</f>
        <v/>
      </c>
      <c r="K13" s="23" t="str">
        <f>IF(H13&lt;&gt;"",VLOOKUP(H13,個人種目一覧!$A$6:$M$104,11,FALSE),"")</f>
        <v/>
      </c>
      <c r="L13" s="21"/>
      <c r="M13" s="22" t="str">
        <f>IF(L13&lt;&gt;"",VLOOKUP(L13,個人種目一覧!$A$6:$M$104,13,FALSE),"")</f>
        <v/>
      </c>
      <c r="N13" s="22" t="str">
        <f>IF(L13&lt;&gt;"",VLOOKUP(L13,個人種目一覧!$A$6:$M$104,9,FALSE),"")</f>
        <v/>
      </c>
      <c r="O13" s="23" t="str">
        <f>IF(L13&lt;&gt;"",VLOOKUP(L13,個人種目一覧!$A$6:$M$104,11,FALSE),"")</f>
        <v/>
      </c>
      <c r="P13" s="21"/>
      <c r="Q13" s="22" t="str">
        <f>IF(P13&lt;&gt;"",VLOOKUP(P13,個人種目一覧!$A$6:$M$104,13,FALSE),"")</f>
        <v/>
      </c>
      <c r="R13" s="22" t="str">
        <f>IF(P13&lt;&gt;"",VLOOKUP(P13,個人種目一覧!$A$6:$M$104,9,FALSE),"")</f>
        <v/>
      </c>
      <c r="S13" s="23" t="str">
        <f>IF(P13&lt;&gt;"",VLOOKUP(P13,個人種目一覧!$A$6:$M$104,11,FALSE),"")</f>
        <v/>
      </c>
      <c r="T13" s="92"/>
      <c r="U13" s="88" t="s">
        <v>76</v>
      </c>
      <c r="V13" s="92"/>
      <c r="W13" s="88" t="s">
        <v>77</v>
      </c>
      <c r="X13" s="92"/>
      <c r="Y13" s="99"/>
      <c r="Z13" s="30" t="str">
        <f t="shared" si="0"/>
        <v/>
      </c>
      <c r="AA13" s="31" t="str">
        <f>IFERROR(VLOOKUP(Z13,マスタ!$A$20:$C$27,3,TRUE),"")</f>
        <v/>
      </c>
      <c r="AB13" s="3">
        <f t="shared" si="1"/>
        <v>0</v>
      </c>
      <c r="AC13" s="6">
        <f t="shared" si="2"/>
        <v>0</v>
      </c>
      <c r="AD13" s="7" t="str" cm="1">
        <f t="array" ref="AD13">IFERROR(_xlfn.SWITCH(C13,"男",AB13=4,"女",AC13=4,"混合",AND(AB13=2,AC13=2)),"")</f>
        <v/>
      </c>
      <c r="AE13" s="110" t="str">
        <f>IF($B13="","",IF(チーム情報!$C$7="はい",マスタ!$B$37,マスタ!$C$37))</f>
        <v/>
      </c>
    </row>
    <row r="14" spans="1:31" ht="32.1" customHeight="1" x14ac:dyDescent="0.15">
      <c r="A14" s="26">
        <v>10</v>
      </c>
      <c r="B14" s="27"/>
      <c r="C14" s="28"/>
      <c r="D14" s="29"/>
      <c r="E14" s="22" t="str">
        <f>IF(D14&lt;&gt;"",VLOOKUP(D14,個人種目一覧!$A$6:$M$104,13,FALSE),"")</f>
        <v/>
      </c>
      <c r="F14" s="22" t="str">
        <f>IF(D14&lt;&gt;"",VLOOKUP(D14,個人種目一覧!$A$6:$M$104,9,FALSE),"")</f>
        <v/>
      </c>
      <c r="G14" s="23" t="str">
        <f>IF(D14&lt;&gt;"",VLOOKUP(D14,個人種目一覧!$A$6:$M$104,11,FALSE),"")</f>
        <v/>
      </c>
      <c r="H14" s="21"/>
      <c r="I14" s="22" t="str">
        <f>IF(H14&lt;&gt;"",VLOOKUP(H14,個人種目一覧!$A$6:$M$104,13,FALSE),"")</f>
        <v/>
      </c>
      <c r="J14" s="22" t="str">
        <f>IF(H14&lt;&gt;"",VLOOKUP(H14,個人種目一覧!$A$6:$M$104,9,FALSE),"")</f>
        <v/>
      </c>
      <c r="K14" s="23" t="str">
        <f>IF(H14&lt;&gt;"",VLOOKUP(H14,個人種目一覧!$A$6:$M$104,11,FALSE),"")</f>
        <v/>
      </c>
      <c r="L14" s="21"/>
      <c r="M14" s="22" t="str">
        <f>IF(L14&lt;&gt;"",VLOOKUP(L14,個人種目一覧!$A$6:$M$104,13,FALSE),"")</f>
        <v/>
      </c>
      <c r="N14" s="22" t="str">
        <f>IF(L14&lt;&gt;"",VLOOKUP(L14,個人種目一覧!$A$6:$M$104,9,FALSE),"")</f>
        <v/>
      </c>
      <c r="O14" s="23" t="str">
        <f>IF(L14&lt;&gt;"",VLOOKUP(L14,個人種目一覧!$A$6:$M$104,11,FALSE),"")</f>
        <v/>
      </c>
      <c r="P14" s="21"/>
      <c r="Q14" s="22" t="str">
        <f>IF(P14&lt;&gt;"",VLOOKUP(P14,個人種目一覧!$A$6:$M$104,13,FALSE),"")</f>
        <v/>
      </c>
      <c r="R14" s="22" t="str">
        <f>IF(P14&lt;&gt;"",VLOOKUP(P14,個人種目一覧!$A$6:$M$104,9,FALSE),"")</f>
        <v/>
      </c>
      <c r="S14" s="23" t="str">
        <f>IF(P14&lt;&gt;"",VLOOKUP(P14,個人種目一覧!$A$6:$M$104,11,FALSE),"")</f>
        <v/>
      </c>
      <c r="T14" s="92"/>
      <c r="U14" s="88" t="s">
        <v>76</v>
      </c>
      <c r="V14" s="92"/>
      <c r="W14" s="88" t="s">
        <v>77</v>
      </c>
      <c r="X14" s="92"/>
      <c r="Y14" s="99"/>
      <c r="Z14" s="30" t="str">
        <f t="shared" si="0"/>
        <v/>
      </c>
      <c r="AA14" s="31" t="str">
        <f>IFERROR(VLOOKUP(Z14,マスタ!$A$20:$C$27,3,TRUE),"")</f>
        <v/>
      </c>
      <c r="AB14" s="3">
        <f t="shared" si="1"/>
        <v>0</v>
      </c>
      <c r="AC14" s="6">
        <f t="shared" si="2"/>
        <v>0</v>
      </c>
      <c r="AD14" s="7" t="str" cm="1">
        <f t="array" ref="AD14">IFERROR(_xlfn.SWITCH(C14,"男",AB14=4,"女",AC14=4,"混合",AND(AB14=2,AC14=2)),"")</f>
        <v/>
      </c>
      <c r="AE14" s="110" t="str">
        <f>IF($B14="","",IF(チーム情報!$C$7="はい",マスタ!$B$37,マスタ!$C$37))</f>
        <v/>
      </c>
    </row>
    <row r="15" spans="1:31" ht="32.1" customHeight="1" x14ac:dyDescent="0.15">
      <c r="A15" s="26">
        <v>11</v>
      </c>
      <c r="B15" s="27"/>
      <c r="C15" s="28"/>
      <c r="D15" s="29"/>
      <c r="E15" s="22" t="str">
        <f>IF(D15&lt;&gt;"",VLOOKUP(D15,個人種目一覧!$A$6:$M$104,13,FALSE),"")</f>
        <v/>
      </c>
      <c r="F15" s="22" t="str">
        <f>IF(D15&lt;&gt;"",VLOOKUP(D15,個人種目一覧!$A$6:$M$104,9,FALSE),"")</f>
        <v/>
      </c>
      <c r="G15" s="23" t="str">
        <f>IF(D15&lt;&gt;"",VLOOKUP(D15,個人種目一覧!$A$6:$M$104,11,FALSE),"")</f>
        <v/>
      </c>
      <c r="H15" s="21"/>
      <c r="I15" s="22" t="str">
        <f>IF(H15&lt;&gt;"",VLOOKUP(H15,個人種目一覧!$A$6:$M$104,13,FALSE),"")</f>
        <v/>
      </c>
      <c r="J15" s="22" t="str">
        <f>IF(H15&lt;&gt;"",VLOOKUP(H15,個人種目一覧!$A$6:$M$104,9,FALSE),"")</f>
        <v/>
      </c>
      <c r="K15" s="23" t="str">
        <f>IF(H15&lt;&gt;"",VLOOKUP(H15,個人種目一覧!$A$6:$M$104,11,FALSE),"")</f>
        <v/>
      </c>
      <c r="L15" s="21"/>
      <c r="M15" s="22" t="str">
        <f>IF(L15&lt;&gt;"",VLOOKUP(L15,個人種目一覧!$A$6:$M$104,13,FALSE),"")</f>
        <v/>
      </c>
      <c r="N15" s="22" t="str">
        <f>IF(L15&lt;&gt;"",VLOOKUP(L15,個人種目一覧!$A$6:$M$104,9,FALSE),"")</f>
        <v/>
      </c>
      <c r="O15" s="23" t="str">
        <f>IF(L15&lt;&gt;"",VLOOKUP(L15,個人種目一覧!$A$6:$M$104,11,FALSE),"")</f>
        <v/>
      </c>
      <c r="P15" s="21"/>
      <c r="Q15" s="22" t="str">
        <f>IF(P15&lt;&gt;"",VLOOKUP(P15,個人種目一覧!$A$6:$M$104,13,FALSE),"")</f>
        <v/>
      </c>
      <c r="R15" s="22" t="str">
        <f>IF(P15&lt;&gt;"",VLOOKUP(P15,個人種目一覧!$A$6:$M$104,9,FALSE),"")</f>
        <v/>
      </c>
      <c r="S15" s="23" t="str">
        <f>IF(P15&lt;&gt;"",VLOOKUP(P15,個人種目一覧!$A$6:$M$104,11,FALSE),"")</f>
        <v/>
      </c>
      <c r="T15" s="92"/>
      <c r="U15" s="88" t="s">
        <v>76</v>
      </c>
      <c r="V15" s="92"/>
      <c r="W15" s="88" t="s">
        <v>77</v>
      </c>
      <c r="X15" s="92"/>
      <c r="Y15" s="99"/>
      <c r="Z15" s="30" t="str">
        <f t="shared" si="0"/>
        <v/>
      </c>
      <c r="AA15" s="31" t="str">
        <f>IFERROR(VLOOKUP(Z15,マスタ!$A$20:$C$27,3,TRUE),"")</f>
        <v/>
      </c>
      <c r="AB15" s="3">
        <f t="shared" si="1"/>
        <v>0</v>
      </c>
      <c r="AC15" s="6">
        <f t="shared" ref="AC15:AC24" si="3">COUNTIF(D15:S15,"女")</f>
        <v>0</v>
      </c>
      <c r="AD15" s="7" t="str" cm="1">
        <f t="array" ref="AD15">IFERROR(_xlfn.SWITCH(C15,"男",AB15=4,"女",AC15=4,"混合",AND(AB15=2,AC15=2)),"")</f>
        <v/>
      </c>
      <c r="AE15" s="110" t="str">
        <f>IF($B15="","",IF(チーム情報!$C$7="はい",マスタ!$B$37,マスタ!$C$37))</f>
        <v/>
      </c>
    </row>
    <row r="16" spans="1:31" ht="32.1" customHeight="1" x14ac:dyDescent="0.15">
      <c r="A16" s="26">
        <v>12</v>
      </c>
      <c r="B16" s="27"/>
      <c r="C16" s="28"/>
      <c r="D16" s="29"/>
      <c r="E16" s="22" t="str">
        <f>IF(D16&lt;&gt;"",VLOOKUP(D16,個人種目一覧!$A$6:$M$104,13,FALSE),"")</f>
        <v/>
      </c>
      <c r="F16" s="22" t="str">
        <f>IF(D16&lt;&gt;"",VLOOKUP(D16,個人種目一覧!$A$6:$M$104,9,FALSE),"")</f>
        <v/>
      </c>
      <c r="G16" s="23" t="str">
        <f>IF(D16&lt;&gt;"",VLOOKUP(D16,個人種目一覧!$A$6:$M$104,11,FALSE),"")</f>
        <v/>
      </c>
      <c r="H16" s="21"/>
      <c r="I16" s="22" t="str">
        <f>IF(H16&lt;&gt;"",VLOOKUP(H16,個人種目一覧!$A$6:$M$104,13,FALSE),"")</f>
        <v/>
      </c>
      <c r="J16" s="22" t="str">
        <f>IF(H16&lt;&gt;"",VLOOKUP(H16,個人種目一覧!$A$6:$M$104,9,FALSE),"")</f>
        <v/>
      </c>
      <c r="K16" s="23" t="str">
        <f>IF(H16&lt;&gt;"",VLOOKUP(H16,個人種目一覧!$A$6:$M$104,11,FALSE),"")</f>
        <v/>
      </c>
      <c r="L16" s="21"/>
      <c r="M16" s="22" t="str">
        <f>IF(L16&lt;&gt;"",VLOOKUP(L16,個人種目一覧!$A$6:$M$104,13,FALSE),"")</f>
        <v/>
      </c>
      <c r="N16" s="22" t="str">
        <f>IF(L16&lt;&gt;"",VLOOKUP(L16,個人種目一覧!$A$6:$M$104,9,FALSE),"")</f>
        <v/>
      </c>
      <c r="O16" s="23" t="str">
        <f>IF(L16&lt;&gt;"",VLOOKUP(L16,個人種目一覧!$A$6:$M$104,11,FALSE),"")</f>
        <v/>
      </c>
      <c r="P16" s="21"/>
      <c r="Q16" s="22" t="str">
        <f>IF(P16&lt;&gt;"",VLOOKUP(P16,個人種目一覧!$A$6:$M$104,13,FALSE),"")</f>
        <v/>
      </c>
      <c r="R16" s="22" t="str">
        <f>IF(P16&lt;&gt;"",VLOOKUP(P16,個人種目一覧!$A$6:$M$104,9,FALSE),"")</f>
        <v/>
      </c>
      <c r="S16" s="23" t="str">
        <f>IF(P16&lt;&gt;"",VLOOKUP(P16,個人種目一覧!$A$6:$M$104,11,FALSE),"")</f>
        <v/>
      </c>
      <c r="T16" s="92"/>
      <c r="U16" s="88" t="s">
        <v>76</v>
      </c>
      <c r="V16" s="92"/>
      <c r="W16" s="88" t="s">
        <v>77</v>
      </c>
      <c r="X16" s="92"/>
      <c r="Y16" s="99"/>
      <c r="Z16" s="30" t="str">
        <f t="shared" si="0"/>
        <v/>
      </c>
      <c r="AA16" s="31" t="str">
        <f>IFERROR(VLOOKUP(Z16,マスタ!$A$20:$C$27,3,TRUE),"")</f>
        <v/>
      </c>
      <c r="AB16" s="3">
        <f t="shared" si="1"/>
        <v>0</v>
      </c>
      <c r="AC16" s="6">
        <f t="shared" si="3"/>
        <v>0</v>
      </c>
      <c r="AD16" s="7" t="str" cm="1">
        <f t="array" ref="AD16">IFERROR(_xlfn.SWITCH(C16,"男",AB16=4,"女",AC16=4,"混合",AND(AB16=2,AC16=2)),"")</f>
        <v/>
      </c>
      <c r="AE16" s="110" t="str">
        <f>IF($B16="","",IF(チーム情報!$C$7="はい",マスタ!$B$37,マスタ!$C$37))</f>
        <v/>
      </c>
    </row>
    <row r="17" spans="1:31" ht="32.1" customHeight="1" x14ac:dyDescent="0.15">
      <c r="A17" s="26">
        <v>13</v>
      </c>
      <c r="B17" s="27"/>
      <c r="C17" s="28"/>
      <c r="D17" s="29"/>
      <c r="E17" s="22" t="str">
        <f>IF(D17&lt;&gt;"",VLOOKUP(D17,個人種目一覧!$A$6:$M$104,13,FALSE),"")</f>
        <v/>
      </c>
      <c r="F17" s="22" t="str">
        <f>IF(D17&lt;&gt;"",VLOOKUP(D17,個人種目一覧!$A$6:$M$104,9,FALSE),"")</f>
        <v/>
      </c>
      <c r="G17" s="23" t="str">
        <f>IF(D17&lt;&gt;"",VLOOKUP(D17,個人種目一覧!$A$6:$M$104,11,FALSE),"")</f>
        <v/>
      </c>
      <c r="H17" s="21"/>
      <c r="I17" s="22" t="str">
        <f>IF(H17&lt;&gt;"",VLOOKUP(H17,個人種目一覧!$A$6:$M$104,13,FALSE),"")</f>
        <v/>
      </c>
      <c r="J17" s="22" t="str">
        <f>IF(H17&lt;&gt;"",VLOOKUP(H17,個人種目一覧!$A$6:$M$104,9,FALSE),"")</f>
        <v/>
      </c>
      <c r="K17" s="23" t="str">
        <f>IF(H17&lt;&gt;"",VLOOKUP(H17,個人種目一覧!$A$6:$M$104,11,FALSE),"")</f>
        <v/>
      </c>
      <c r="L17" s="21"/>
      <c r="M17" s="22" t="str">
        <f>IF(L17&lt;&gt;"",VLOOKUP(L17,個人種目一覧!$A$6:$M$104,13,FALSE),"")</f>
        <v/>
      </c>
      <c r="N17" s="22" t="str">
        <f>IF(L17&lt;&gt;"",VLOOKUP(L17,個人種目一覧!$A$6:$M$104,9,FALSE),"")</f>
        <v/>
      </c>
      <c r="O17" s="23" t="str">
        <f>IF(L17&lt;&gt;"",VLOOKUP(L17,個人種目一覧!$A$6:$M$104,11,FALSE),"")</f>
        <v/>
      </c>
      <c r="P17" s="21"/>
      <c r="Q17" s="22" t="str">
        <f>IF(P17&lt;&gt;"",VLOOKUP(P17,個人種目一覧!$A$6:$M$104,13,FALSE),"")</f>
        <v/>
      </c>
      <c r="R17" s="22" t="str">
        <f>IF(P17&lt;&gt;"",VLOOKUP(P17,個人種目一覧!$A$6:$M$104,9,FALSE),"")</f>
        <v/>
      </c>
      <c r="S17" s="23" t="str">
        <f>IF(P17&lt;&gt;"",VLOOKUP(P17,個人種目一覧!$A$6:$M$104,11,FALSE),"")</f>
        <v/>
      </c>
      <c r="T17" s="92"/>
      <c r="U17" s="88" t="s">
        <v>76</v>
      </c>
      <c r="V17" s="92"/>
      <c r="W17" s="88" t="s">
        <v>77</v>
      </c>
      <c r="X17" s="92"/>
      <c r="Y17" s="99"/>
      <c r="Z17" s="30" t="str">
        <f t="shared" si="0"/>
        <v/>
      </c>
      <c r="AA17" s="31" t="str">
        <f>IFERROR(VLOOKUP(Z17,マスタ!$A$20:$C$27,3,TRUE),"")</f>
        <v/>
      </c>
      <c r="AB17" s="3">
        <f t="shared" si="1"/>
        <v>0</v>
      </c>
      <c r="AC17" s="6">
        <f t="shared" si="3"/>
        <v>0</v>
      </c>
      <c r="AD17" s="7" t="str" cm="1">
        <f t="array" ref="AD17">IFERROR(_xlfn.SWITCH(C17,"男",AB17=4,"女",AC17=4,"混合",AND(AB17=2,AC17=2)),"")</f>
        <v/>
      </c>
      <c r="AE17" s="110" t="str">
        <f>IF($B17="","",IF(チーム情報!$C$7="はい",マスタ!$B$37,マスタ!$C$37))</f>
        <v/>
      </c>
    </row>
    <row r="18" spans="1:31" ht="32.1" customHeight="1" x14ac:dyDescent="0.15">
      <c r="A18" s="26">
        <v>14</v>
      </c>
      <c r="B18" s="27"/>
      <c r="C18" s="28"/>
      <c r="D18" s="29"/>
      <c r="E18" s="22" t="str">
        <f>IF(D18&lt;&gt;"",VLOOKUP(D18,個人種目一覧!$A$6:$M$104,13,FALSE),"")</f>
        <v/>
      </c>
      <c r="F18" s="22" t="str">
        <f>IF(D18&lt;&gt;"",VLOOKUP(D18,個人種目一覧!$A$6:$M$104,9,FALSE),"")</f>
        <v/>
      </c>
      <c r="G18" s="23" t="str">
        <f>IF(D18&lt;&gt;"",VLOOKUP(D18,個人種目一覧!$A$6:$M$104,11,FALSE),"")</f>
        <v/>
      </c>
      <c r="H18" s="21"/>
      <c r="I18" s="22" t="str">
        <f>IF(H18&lt;&gt;"",VLOOKUP(H18,個人種目一覧!$A$6:$M$104,13,FALSE),"")</f>
        <v/>
      </c>
      <c r="J18" s="22" t="str">
        <f>IF(H18&lt;&gt;"",VLOOKUP(H18,個人種目一覧!$A$6:$M$104,9,FALSE),"")</f>
        <v/>
      </c>
      <c r="K18" s="23" t="str">
        <f>IF(H18&lt;&gt;"",VLOOKUP(H18,個人種目一覧!$A$6:$M$104,11,FALSE),"")</f>
        <v/>
      </c>
      <c r="L18" s="21"/>
      <c r="M18" s="22" t="str">
        <f>IF(L18&lt;&gt;"",VLOOKUP(L18,個人種目一覧!$A$6:$M$104,13,FALSE),"")</f>
        <v/>
      </c>
      <c r="N18" s="22" t="str">
        <f>IF(L18&lt;&gt;"",VLOOKUP(L18,個人種目一覧!$A$6:$M$104,9,FALSE),"")</f>
        <v/>
      </c>
      <c r="O18" s="23" t="str">
        <f>IF(L18&lt;&gt;"",VLOOKUP(L18,個人種目一覧!$A$6:$M$104,11,FALSE),"")</f>
        <v/>
      </c>
      <c r="P18" s="21"/>
      <c r="Q18" s="22" t="str">
        <f>IF(P18&lt;&gt;"",VLOOKUP(P18,個人種目一覧!$A$6:$M$104,13,FALSE),"")</f>
        <v/>
      </c>
      <c r="R18" s="22" t="str">
        <f>IF(P18&lt;&gt;"",VLOOKUP(P18,個人種目一覧!$A$6:$M$104,9,FALSE),"")</f>
        <v/>
      </c>
      <c r="S18" s="23" t="str">
        <f>IF(P18&lt;&gt;"",VLOOKUP(P18,個人種目一覧!$A$6:$M$104,11,FALSE),"")</f>
        <v/>
      </c>
      <c r="T18" s="92"/>
      <c r="U18" s="88" t="s">
        <v>76</v>
      </c>
      <c r="V18" s="92"/>
      <c r="W18" s="88" t="s">
        <v>77</v>
      </c>
      <c r="X18" s="92"/>
      <c r="Y18" s="99"/>
      <c r="Z18" s="30" t="str">
        <f t="shared" si="0"/>
        <v/>
      </c>
      <c r="AA18" s="31" t="str">
        <f>IFERROR(VLOOKUP(Z18,マスタ!$A$20:$C$27,3,TRUE),"")</f>
        <v/>
      </c>
      <c r="AB18" s="3">
        <f t="shared" si="1"/>
        <v>0</v>
      </c>
      <c r="AC18" s="6">
        <f t="shared" si="3"/>
        <v>0</v>
      </c>
      <c r="AD18" s="7" t="str" cm="1">
        <f t="array" ref="AD18">IFERROR(_xlfn.SWITCH(C18,"男",AB18=4,"女",AC18=4,"混合",AND(AB18=2,AC18=2)),"")</f>
        <v/>
      </c>
      <c r="AE18" s="110" t="str">
        <f>IF($B18="","",IF(チーム情報!$C$7="はい",マスタ!$B$37,マスタ!$C$37))</f>
        <v/>
      </c>
    </row>
    <row r="19" spans="1:31" ht="32.1" customHeight="1" x14ac:dyDescent="0.15">
      <c r="A19" s="26">
        <v>15</v>
      </c>
      <c r="B19" s="27"/>
      <c r="C19" s="28"/>
      <c r="D19" s="29"/>
      <c r="E19" s="22" t="str">
        <f>IF(D19&lt;&gt;"",VLOOKUP(D19,個人種目一覧!$A$6:$M$104,13,FALSE),"")</f>
        <v/>
      </c>
      <c r="F19" s="22" t="str">
        <f>IF(D19&lt;&gt;"",VLOOKUP(D19,個人種目一覧!$A$6:$M$104,9,FALSE),"")</f>
        <v/>
      </c>
      <c r="G19" s="23" t="str">
        <f>IF(D19&lt;&gt;"",VLOOKUP(D19,個人種目一覧!$A$6:$M$104,11,FALSE),"")</f>
        <v/>
      </c>
      <c r="H19" s="21"/>
      <c r="I19" s="22" t="str">
        <f>IF(H19&lt;&gt;"",VLOOKUP(H19,個人種目一覧!$A$6:$M$104,13,FALSE),"")</f>
        <v/>
      </c>
      <c r="J19" s="22" t="str">
        <f>IF(H19&lt;&gt;"",VLOOKUP(H19,個人種目一覧!$A$6:$M$104,9,FALSE),"")</f>
        <v/>
      </c>
      <c r="K19" s="23" t="str">
        <f>IF(H19&lt;&gt;"",VLOOKUP(H19,個人種目一覧!$A$6:$M$104,11,FALSE),"")</f>
        <v/>
      </c>
      <c r="L19" s="21"/>
      <c r="M19" s="22" t="str">
        <f>IF(L19&lt;&gt;"",VLOOKUP(L19,個人種目一覧!$A$6:$M$104,13,FALSE),"")</f>
        <v/>
      </c>
      <c r="N19" s="22" t="str">
        <f>IF(L19&lt;&gt;"",VLOOKUP(L19,個人種目一覧!$A$6:$M$104,9,FALSE),"")</f>
        <v/>
      </c>
      <c r="O19" s="23" t="str">
        <f>IF(L19&lt;&gt;"",VLOOKUP(L19,個人種目一覧!$A$6:$M$104,11,FALSE),"")</f>
        <v/>
      </c>
      <c r="P19" s="21"/>
      <c r="Q19" s="22" t="str">
        <f>IF(P19&lt;&gt;"",VLOOKUP(P19,個人種目一覧!$A$6:$M$104,13,FALSE),"")</f>
        <v/>
      </c>
      <c r="R19" s="22" t="str">
        <f>IF(P19&lt;&gt;"",VLOOKUP(P19,個人種目一覧!$A$6:$M$104,9,FALSE),"")</f>
        <v/>
      </c>
      <c r="S19" s="23" t="str">
        <f>IF(P19&lt;&gt;"",VLOOKUP(P19,個人種目一覧!$A$6:$M$104,11,FALSE),"")</f>
        <v/>
      </c>
      <c r="T19" s="92"/>
      <c r="U19" s="88" t="s">
        <v>76</v>
      </c>
      <c r="V19" s="92"/>
      <c r="W19" s="88" t="s">
        <v>77</v>
      </c>
      <c r="X19" s="92"/>
      <c r="Y19" s="99"/>
      <c r="Z19" s="30" t="str">
        <f t="shared" si="0"/>
        <v/>
      </c>
      <c r="AA19" s="31" t="str">
        <f>IFERROR(VLOOKUP(Z19,マスタ!$A$20:$C$27,3,TRUE),"")</f>
        <v/>
      </c>
      <c r="AB19" s="3">
        <f t="shared" si="1"/>
        <v>0</v>
      </c>
      <c r="AC19" s="6">
        <f t="shared" si="3"/>
        <v>0</v>
      </c>
      <c r="AD19" s="7" t="str" cm="1">
        <f t="array" ref="AD19">IFERROR(_xlfn.SWITCH(C19,"男",AB19=4,"女",AC19=4,"混合",AND(AB19=2,AC19=2)),"")</f>
        <v/>
      </c>
      <c r="AE19" s="110" t="str">
        <f>IF($B19="","",IF(チーム情報!$C$7="はい",マスタ!$B$37,マスタ!$C$37))</f>
        <v/>
      </c>
    </row>
    <row r="20" spans="1:31" ht="32.1" customHeight="1" x14ac:dyDescent="0.15">
      <c r="A20" s="26">
        <v>16</v>
      </c>
      <c r="B20" s="27"/>
      <c r="C20" s="28"/>
      <c r="D20" s="29"/>
      <c r="E20" s="22" t="str">
        <f>IF(D20&lt;&gt;"",VLOOKUP(D20,個人種目一覧!$A$6:$M$104,13,FALSE),"")</f>
        <v/>
      </c>
      <c r="F20" s="22" t="str">
        <f>IF(D20&lt;&gt;"",VLOOKUP(D20,個人種目一覧!$A$6:$M$104,9,FALSE),"")</f>
        <v/>
      </c>
      <c r="G20" s="23" t="str">
        <f>IF(D20&lt;&gt;"",VLOOKUP(D20,個人種目一覧!$A$6:$M$104,11,FALSE),"")</f>
        <v/>
      </c>
      <c r="H20" s="21"/>
      <c r="I20" s="22" t="str">
        <f>IF(H20&lt;&gt;"",VLOOKUP(H20,個人種目一覧!$A$6:$M$104,13,FALSE),"")</f>
        <v/>
      </c>
      <c r="J20" s="22" t="str">
        <f>IF(H20&lt;&gt;"",VLOOKUP(H20,個人種目一覧!$A$6:$M$104,9,FALSE),"")</f>
        <v/>
      </c>
      <c r="K20" s="23" t="str">
        <f>IF(H20&lt;&gt;"",VLOOKUP(H20,個人種目一覧!$A$6:$M$104,11,FALSE),"")</f>
        <v/>
      </c>
      <c r="L20" s="21"/>
      <c r="M20" s="22" t="str">
        <f>IF(L20&lt;&gt;"",VLOOKUP(L20,個人種目一覧!$A$6:$M$104,13,FALSE),"")</f>
        <v/>
      </c>
      <c r="N20" s="22" t="str">
        <f>IF(L20&lt;&gt;"",VLOOKUP(L20,個人種目一覧!$A$6:$M$104,9,FALSE),"")</f>
        <v/>
      </c>
      <c r="O20" s="23" t="str">
        <f>IF(L20&lt;&gt;"",VLOOKUP(L20,個人種目一覧!$A$6:$M$104,11,FALSE),"")</f>
        <v/>
      </c>
      <c r="P20" s="21"/>
      <c r="Q20" s="22" t="str">
        <f>IF(P20&lt;&gt;"",VLOOKUP(P20,個人種目一覧!$A$6:$M$104,13,FALSE),"")</f>
        <v/>
      </c>
      <c r="R20" s="22" t="str">
        <f>IF(P20&lt;&gt;"",VLOOKUP(P20,個人種目一覧!$A$6:$M$104,9,FALSE),"")</f>
        <v/>
      </c>
      <c r="S20" s="23" t="str">
        <f>IF(P20&lt;&gt;"",VLOOKUP(P20,個人種目一覧!$A$6:$M$104,11,FALSE),"")</f>
        <v/>
      </c>
      <c r="T20" s="92"/>
      <c r="U20" s="88" t="s">
        <v>76</v>
      </c>
      <c r="V20" s="92"/>
      <c r="W20" s="88" t="s">
        <v>77</v>
      </c>
      <c r="X20" s="92"/>
      <c r="Y20" s="99"/>
      <c r="Z20" s="30" t="str">
        <f t="shared" si="0"/>
        <v/>
      </c>
      <c r="AA20" s="31" t="str">
        <f>IFERROR(VLOOKUP(Z20,マスタ!$A$20:$C$27,3,TRUE),"")</f>
        <v/>
      </c>
      <c r="AB20" s="3">
        <f t="shared" si="1"/>
        <v>0</v>
      </c>
      <c r="AC20" s="6">
        <f t="shared" si="3"/>
        <v>0</v>
      </c>
      <c r="AD20" s="7" t="str" cm="1">
        <f t="array" ref="AD20">IFERROR(_xlfn.SWITCH(C20,"男",AB20=4,"女",AC20=4,"混合",AND(AB20=2,AC20=2)),"")</f>
        <v/>
      </c>
      <c r="AE20" s="110" t="str">
        <f>IF($B20="","",IF(チーム情報!$C$7="はい",マスタ!$B$37,マスタ!$C$37))</f>
        <v/>
      </c>
    </row>
    <row r="21" spans="1:31" ht="32.1" customHeight="1" x14ac:dyDescent="0.15">
      <c r="A21" s="26">
        <v>17</v>
      </c>
      <c r="B21" s="27"/>
      <c r="C21" s="28"/>
      <c r="D21" s="29"/>
      <c r="E21" s="22" t="str">
        <f>IF(D21&lt;&gt;"",VLOOKUP(D21,個人種目一覧!$A$6:$M$104,13,FALSE),"")</f>
        <v/>
      </c>
      <c r="F21" s="22" t="str">
        <f>IF(D21&lt;&gt;"",VLOOKUP(D21,個人種目一覧!$A$6:$M$104,9,FALSE),"")</f>
        <v/>
      </c>
      <c r="G21" s="23" t="str">
        <f>IF(D21&lt;&gt;"",VLOOKUP(D21,個人種目一覧!$A$6:$M$104,11,FALSE),"")</f>
        <v/>
      </c>
      <c r="H21" s="21"/>
      <c r="I21" s="22" t="str">
        <f>IF(H21&lt;&gt;"",VLOOKUP(H21,個人種目一覧!$A$6:$M$104,13,FALSE),"")</f>
        <v/>
      </c>
      <c r="J21" s="22" t="str">
        <f>IF(H21&lt;&gt;"",VLOOKUP(H21,個人種目一覧!$A$6:$M$104,9,FALSE),"")</f>
        <v/>
      </c>
      <c r="K21" s="23" t="str">
        <f>IF(H21&lt;&gt;"",VLOOKUP(H21,個人種目一覧!$A$6:$M$104,11,FALSE),"")</f>
        <v/>
      </c>
      <c r="L21" s="21"/>
      <c r="M21" s="22" t="str">
        <f>IF(L21&lt;&gt;"",VLOOKUP(L21,個人種目一覧!$A$6:$M$104,13,FALSE),"")</f>
        <v/>
      </c>
      <c r="N21" s="22" t="str">
        <f>IF(L21&lt;&gt;"",VLOOKUP(L21,個人種目一覧!$A$6:$M$104,9,FALSE),"")</f>
        <v/>
      </c>
      <c r="O21" s="23" t="str">
        <f>IF(L21&lt;&gt;"",VLOOKUP(L21,個人種目一覧!$A$6:$M$104,11,FALSE),"")</f>
        <v/>
      </c>
      <c r="P21" s="21"/>
      <c r="Q21" s="22" t="str">
        <f>IF(P21&lt;&gt;"",VLOOKUP(P21,個人種目一覧!$A$6:$M$104,13,FALSE),"")</f>
        <v/>
      </c>
      <c r="R21" s="22" t="str">
        <f>IF(P21&lt;&gt;"",VLOOKUP(P21,個人種目一覧!$A$6:$M$104,9,FALSE),"")</f>
        <v/>
      </c>
      <c r="S21" s="23" t="str">
        <f>IF(P21&lt;&gt;"",VLOOKUP(P21,個人種目一覧!$A$6:$M$104,11,FALSE),"")</f>
        <v/>
      </c>
      <c r="T21" s="92"/>
      <c r="U21" s="88" t="s">
        <v>76</v>
      </c>
      <c r="V21" s="92"/>
      <c r="W21" s="88" t="s">
        <v>77</v>
      </c>
      <c r="X21" s="92"/>
      <c r="Y21" s="99"/>
      <c r="Z21" s="30" t="str">
        <f t="shared" si="0"/>
        <v/>
      </c>
      <c r="AA21" s="31" t="str">
        <f>IFERROR(VLOOKUP(Z21,マスタ!$A$20:$C$27,3,TRUE),"")</f>
        <v/>
      </c>
      <c r="AB21" s="3">
        <f t="shared" si="1"/>
        <v>0</v>
      </c>
      <c r="AC21" s="6">
        <f t="shared" si="3"/>
        <v>0</v>
      </c>
      <c r="AD21" s="7" t="str" cm="1">
        <f t="array" ref="AD21">IFERROR(_xlfn.SWITCH(C21,"男",AB21=4,"女",AC21=4,"混合",AND(AB21=2,AC21=2)),"")</f>
        <v/>
      </c>
      <c r="AE21" s="110" t="str">
        <f>IF($B21="","",IF(チーム情報!$C$7="はい",マスタ!$B$37,マスタ!$C$37))</f>
        <v/>
      </c>
    </row>
    <row r="22" spans="1:31" ht="32.1" customHeight="1" x14ac:dyDescent="0.15">
      <c r="A22" s="26">
        <v>18</v>
      </c>
      <c r="B22" s="27"/>
      <c r="C22" s="28"/>
      <c r="D22" s="29"/>
      <c r="E22" s="22" t="str">
        <f>IF(D22&lt;&gt;"",VLOOKUP(D22,個人種目一覧!$A$6:$M$104,13,FALSE),"")</f>
        <v/>
      </c>
      <c r="F22" s="22" t="str">
        <f>IF(D22&lt;&gt;"",VLOOKUP(D22,個人種目一覧!$A$6:$M$104,9,FALSE),"")</f>
        <v/>
      </c>
      <c r="G22" s="23" t="str">
        <f>IF(D22&lt;&gt;"",VLOOKUP(D22,個人種目一覧!$A$6:$M$104,11,FALSE),"")</f>
        <v/>
      </c>
      <c r="H22" s="21"/>
      <c r="I22" s="22" t="str">
        <f>IF(H22&lt;&gt;"",VLOOKUP(H22,個人種目一覧!$A$6:$M$104,13,FALSE),"")</f>
        <v/>
      </c>
      <c r="J22" s="22" t="str">
        <f>IF(H22&lt;&gt;"",VLOOKUP(H22,個人種目一覧!$A$6:$M$104,9,FALSE),"")</f>
        <v/>
      </c>
      <c r="K22" s="23" t="str">
        <f>IF(H22&lt;&gt;"",VLOOKUP(H22,個人種目一覧!$A$6:$M$104,11,FALSE),"")</f>
        <v/>
      </c>
      <c r="L22" s="21"/>
      <c r="M22" s="22" t="str">
        <f>IF(L22&lt;&gt;"",VLOOKUP(L22,個人種目一覧!$A$6:$M$104,13,FALSE),"")</f>
        <v/>
      </c>
      <c r="N22" s="22" t="str">
        <f>IF(L22&lt;&gt;"",VLOOKUP(L22,個人種目一覧!$A$6:$M$104,9,FALSE),"")</f>
        <v/>
      </c>
      <c r="O22" s="23" t="str">
        <f>IF(L22&lt;&gt;"",VLOOKUP(L22,個人種目一覧!$A$6:$M$104,11,FALSE),"")</f>
        <v/>
      </c>
      <c r="P22" s="21"/>
      <c r="Q22" s="22" t="str">
        <f>IF(P22&lt;&gt;"",VLOOKUP(P22,個人種目一覧!$A$6:$M$104,13,FALSE),"")</f>
        <v/>
      </c>
      <c r="R22" s="22" t="str">
        <f>IF(P22&lt;&gt;"",VLOOKUP(P22,個人種目一覧!$A$6:$M$104,9,FALSE),"")</f>
        <v/>
      </c>
      <c r="S22" s="23" t="str">
        <f>IF(P22&lt;&gt;"",VLOOKUP(P22,個人種目一覧!$A$6:$M$104,11,FALSE),"")</f>
        <v/>
      </c>
      <c r="T22" s="92"/>
      <c r="U22" s="88" t="s">
        <v>76</v>
      </c>
      <c r="V22" s="92"/>
      <c r="W22" s="88" t="s">
        <v>77</v>
      </c>
      <c r="X22" s="92"/>
      <c r="Y22" s="99"/>
      <c r="Z22" s="30" t="str">
        <f t="shared" si="0"/>
        <v/>
      </c>
      <c r="AA22" s="31" t="str">
        <f>IFERROR(VLOOKUP(Z22,マスタ!$A$20:$C$27,3,TRUE),"")</f>
        <v/>
      </c>
      <c r="AB22" s="3">
        <f t="shared" si="1"/>
        <v>0</v>
      </c>
      <c r="AC22" s="6">
        <f t="shared" si="3"/>
        <v>0</v>
      </c>
      <c r="AD22" s="7" t="str" cm="1">
        <f t="array" ref="AD22">IFERROR(_xlfn.SWITCH(C22,"男",AB22=4,"女",AC22=4,"混合",AND(AB22=2,AC22=2)),"")</f>
        <v/>
      </c>
      <c r="AE22" s="110" t="str">
        <f>IF($B22="","",IF(チーム情報!$C$7="はい",マスタ!$B$37,マスタ!$C$37))</f>
        <v/>
      </c>
    </row>
    <row r="23" spans="1:31" ht="32.1" customHeight="1" x14ac:dyDescent="0.15">
      <c r="A23" s="26">
        <v>19</v>
      </c>
      <c r="B23" s="27"/>
      <c r="C23" s="28"/>
      <c r="D23" s="29"/>
      <c r="E23" s="22" t="str">
        <f>IF(D23&lt;&gt;"",VLOOKUP(D23,個人種目一覧!$A$6:$M$104,13,FALSE),"")</f>
        <v/>
      </c>
      <c r="F23" s="22" t="str">
        <f>IF(D23&lt;&gt;"",VLOOKUP(D23,個人種目一覧!$A$6:$M$104,9,FALSE),"")</f>
        <v/>
      </c>
      <c r="G23" s="23" t="str">
        <f>IF(D23&lt;&gt;"",VLOOKUP(D23,個人種目一覧!$A$6:$M$104,11,FALSE),"")</f>
        <v/>
      </c>
      <c r="H23" s="21"/>
      <c r="I23" s="22" t="str">
        <f>IF(H23&lt;&gt;"",VLOOKUP(H23,個人種目一覧!$A$6:$M$104,13,FALSE),"")</f>
        <v/>
      </c>
      <c r="J23" s="22" t="str">
        <f>IF(H23&lt;&gt;"",VLOOKUP(H23,個人種目一覧!$A$6:$M$104,9,FALSE),"")</f>
        <v/>
      </c>
      <c r="K23" s="23" t="str">
        <f>IF(H23&lt;&gt;"",VLOOKUP(H23,個人種目一覧!$A$6:$M$104,11,FALSE),"")</f>
        <v/>
      </c>
      <c r="L23" s="21"/>
      <c r="M23" s="22" t="str">
        <f>IF(L23&lt;&gt;"",VLOOKUP(L23,個人種目一覧!$A$6:$M$104,13,FALSE),"")</f>
        <v/>
      </c>
      <c r="N23" s="22" t="str">
        <f>IF(L23&lt;&gt;"",VLOOKUP(L23,個人種目一覧!$A$6:$M$104,9,FALSE),"")</f>
        <v/>
      </c>
      <c r="O23" s="23" t="str">
        <f>IF(L23&lt;&gt;"",VLOOKUP(L23,個人種目一覧!$A$6:$M$104,11,FALSE),"")</f>
        <v/>
      </c>
      <c r="P23" s="21"/>
      <c r="Q23" s="22" t="str">
        <f>IF(P23&lt;&gt;"",VLOOKUP(P23,個人種目一覧!$A$6:$M$104,13,FALSE),"")</f>
        <v/>
      </c>
      <c r="R23" s="22" t="str">
        <f>IF(P23&lt;&gt;"",VLOOKUP(P23,個人種目一覧!$A$6:$M$104,9,FALSE),"")</f>
        <v/>
      </c>
      <c r="S23" s="23" t="str">
        <f>IF(P23&lt;&gt;"",VLOOKUP(P23,個人種目一覧!$A$6:$M$104,11,FALSE),"")</f>
        <v/>
      </c>
      <c r="T23" s="92"/>
      <c r="U23" s="88" t="s">
        <v>76</v>
      </c>
      <c r="V23" s="92"/>
      <c r="W23" s="88" t="s">
        <v>77</v>
      </c>
      <c r="X23" s="92"/>
      <c r="Y23" s="99"/>
      <c r="Z23" s="30" t="str">
        <f t="shared" si="0"/>
        <v/>
      </c>
      <c r="AA23" s="31" t="str">
        <f>IFERROR(VLOOKUP(Z23,マスタ!$A$20:$C$27,3,TRUE),"")</f>
        <v/>
      </c>
      <c r="AB23" s="3">
        <f t="shared" si="1"/>
        <v>0</v>
      </c>
      <c r="AC23" s="6">
        <f t="shared" si="3"/>
        <v>0</v>
      </c>
      <c r="AD23" s="7" t="str" cm="1">
        <f t="array" ref="AD23">IFERROR(_xlfn.SWITCH(C23,"男",AB23=4,"女",AC23=4,"混合",AND(AB23=2,AC23=2)),"")</f>
        <v/>
      </c>
      <c r="AE23" s="110" t="str">
        <f>IF($B23="","",IF(チーム情報!$C$7="はい",マスタ!$B$37,マスタ!$C$37))</f>
        <v/>
      </c>
    </row>
    <row r="24" spans="1:31" ht="32.1" customHeight="1" thickBot="1" x14ac:dyDescent="0.2">
      <c r="A24" s="32">
        <v>20</v>
      </c>
      <c r="B24" s="33"/>
      <c r="C24" s="34"/>
      <c r="D24" s="35"/>
      <c r="E24" s="36" t="str">
        <f>IF(D24&lt;&gt;"",VLOOKUP(D24,個人種目一覧!$A$6:$M$104,13,FALSE),"")</f>
        <v/>
      </c>
      <c r="F24" s="36" t="str">
        <f>IF(D24&lt;&gt;"",VLOOKUP(D24,個人種目一覧!$A$6:$M$104,9,FALSE),"")</f>
        <v/>
      </c>
      <c r="G24" s="37" t="str">
        <f>IF(D24&lt;&gt;"",VLOOKUP(D24,個人種目一覧!$A$6:$M$104,11,FALSE),"")</f>
        <v/>
      </c>
      <c r="H24" s="38"/>
      <c r="I24" s="36" t="str">
        <f>IF(H24&lt;&gt;"",VLOOKUP(H24,個人種目一覧!$A$6:$M$104,13,FALSE),"")</f>
        <v/>
      </c>
      <c r="J24" s="36" t="str">
        <f>IF(H24&lt;&gt;"",VLOOKUP(H24,個人種目一覧!$A$6:$M$104,9,FALSE),"")</f>
        <v/>
      </c>
      <c r="K24" s="37" t="str">
        <f>IF(H24&lt;&gt;"",VLOOKUP(H24,個人種目一覧!$A$6:$M$104,11,FALSE),"")</f>
        <v/>
      </c>
      <c r="L24" s="38"/>
      <c r="M24" s="36" t="str">
        <f>IF(L24&lt;&gt;"",VLOOKUP(L24,個人種目一覧!$A$6:$M$104,13,FALSE),"")</f>
        <v/>
      </c>
      <c r="N24" s="36" t="str">
        <f>IF(L24&lt;&gt;"",VLOOKUP(L24,個人種目一覧!$A$6:$M$104,9,FALSE),"")</f>
        <v/>
      </c>
      <c r="O24" s="37" t="str">
        <f>IF(L24&lt;&gt;"",VLOOKUP(L24,個人種目一覧!$A$6:$M$104,11,FALSE),"")</f>
        <v/>
      </c>
      <c r="P24" s="38"/>
      <c r="Q24" s="36" t="str">
        <f>IF(P24&lt;&gt;"",VLOOKUP(P24,個人種目一覧!$A$6:$M$104,13,FALSE),"")</f>
        <v/>
      </c>
      <c r="R24" s="36" t="str">
        <f>IF(P24&lt;&gt;"",VLOOKUP(P24,個人種目一覧!$A$6:$M$104,9,FALSE),"")</f>
        <v/>
      </c>
      <c r="S24" s="37" t="str">
        <f>IF(P24&lt;&gt;"",VLOOKUP(P24,個人種目一覧!$A$6:$M$104,11,FALSE),"")</f>
        <v/>
      </c>
      <c r="T24" s="93"/>
      <c r="U24" s="89" t="s">
        <v>76</v>
      </c>
      <c r="V24" s="94"/>
      <c r="W24" s="89" t="s">
        <v>77</v>
      </c>
      <c r="X24" s="94"/>
      <c r="Y24" s="100"/>
      <c r="Z24" s="39" t="str">
        <f t="shared" si="0"/>
        <v/>
      </c>
      <c r="AA24" s="40" t="str">
        <f>IFERROR(VLOOKUP(Z24,マスタ!$A$20:$C$27,3,TRUE),"")</f>
        <v/>
      </c>
      <c r="AB24" s="16">
        <f t="shared" si="1"/>
        <v>0</v>
      </c>
      <c r="AC24" s="8">
        <f t="shared" si="3"/>
        <v>0</v>
      </c>
      <c r="AD24" s="9" t="str" cm="1">
        <f t="array" ref="AD24">IFERROR(_xlfn.SWITCH(C24,"男",AB24=4,"女",AC24=4,"混合",AND(AB24=2,AC24=2)),"")</f>
        <v/>
      </c>
      <c r="AE24" s="112" t="str">
        <f>IF($B24="","",IF(チーム情報!$C$7="はい",マスタ!$B$37,マスタ!$C$37))</f>
        <v/>
      </c>
    </row>
  </sheetData>
  <sheetProtection sheet="1" selectLockedCells="1"/>
  <mergeCells count="18">
    <mergeCell ref="C3:C4"/>
    <mergeCell ref="T3:Y3"/>
    <mergeCell ref="T4:U4"/>
    <mergeCell ref="V4:W4"/>
    <mergeCell ref="X4:Y4"/>
    <mergeCell ref="AE3:AE4"/>
    <mergeCell ref="A1:AA1"/>
    <mergeCell ref="AC3:AC4"/>
    <mergeCell ref="AD3:AD4"/>
    <mergeCell ref="B3:B4"/>
    <mergeCell ref="A3:A4"/>
    <mergeCell ref="Z3:Z4"/>
    <mergeCell ref="AA3:AA4"/>
    <mergeCell ref="AB3:AB4"/>
    <mergeCell ref="D3:G3"/>
    <mergeCell ref="H3:K3"/>
    <mergeCell ref="L3:O3"/>
    <mergeCell ref="P3:S3"/>
  </mergeCells>
  <phoneticPr fontId="1"/>
  <conditionalFormatting sqref="A5:AA24">
    <cfRule type="expression" dxfId="1" priority="12">
      <formula>$AD5=FALSE</formula>
    </cfRule>
  </conditionalFormatting>
  <conditionalFormatting sqref="AA5:AA24">
    <cfRule type="expression" dxfId="0" priority="4">
      <formula>$AI5&gt;3</formula>
    </cfRule>
  </conditionalFormatting>
  <dataValidations count="1">
    <dataValidation type="list" allowBlank="1" showInputMessage="1" showErrorMessage="1" sqref="C5:C24" xr:uid="{00000000-0002-0000-0200-000000000000}">
      <formula1>"男,女,混合"</formula1>
    </dataValidation>
  </dataValidations>
  <pageMargins left="0.23622047244094491" right="0.23622047244094491" top="0.74803149606299213" bottom="0.74803149606299213" header="0.31496062992125984" footer="0.31496062992125984"/>
  <pageSetup paperSize="9" scale="6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43B6383-54BF-47B2-9171-97B653F7092C}">
          <x14:formula1>
            <xm:f>マスタ!$A$30:$A$33</xm:f>
          </x14:formula1>
          <xm:sqref>B5:B24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C39"/>
  <sheetViews>
    <sheetView workbookViewId="0">
      <selection activeCell="B36" sqref="B36"/>
    </sheetView>
  </sheetViews>
  <sheetFormatPr defaultColWidth="8.8984375" defaultRowHeight="18" x14ac:dyDescent="0.45"/>
  <cols>
    <col min="2" max="2" width="11.3984375" bestFit="1" customWidth="1"/>
  </cols>
  <sheetData>
    <row r="1" spans="1:3" x14ac:dyDescent="0.45">
      <c r="A1" t="s">
        <v>16</v>
      </c>
      <c r="B1" s="2">
        <v>46022</v>
      </c>
    </row>
    <row r="3" spans="1:3" x14ac:dyDescent="0.45">
      <c r="A3" t="s">
        <v>5</v>
      </c>
    </row>
    <row r="4" spans="1:3" x14ac:dyDescent="0.45">
      <c r="A4">
        <v>18</v>
      </c>
      <c r="B4">
        <v>24</v>
      </c>
      <c r="C4">
        <v>18</v>
      </c>
    </row>
    <row r="5" spans="1:3" x14ac:dyDescent="0.45">
      <c r="A5">
        <v>25</v>
      </c>
      <c r="B5">
        <v>29</v>
      </c>
      <c r="C5">
        <v>25</v>
      </c>
    </row>
    <row r="6" spans="1:3" x14ac:dyDescent="0.45">
      <c r="A6">
        <v>30</v>
      </c>
      <c r="B6">
        <v>34</v>
      </c>
      <c r="C6">
        <v>30</v>
      </c>
    </row>
    <row r="7" spans="1:3" x14ac:dyDescent="0.45">
      <c r="A7">
        <v>35</v>
      </c>
      <c r="B7">
        <v>39</v>
      </c>
      <c r="C7">
        <v>35</v>
      </c>
    </row>
    <row r="8" spans="1:3" x14ac:dyDescent="0.45">
      <c r="A8">
        <v>40</v>
      </c>
      <c r="B8">
        <v>44</v>
      </c>
      <c r="C8">
        <v>40</v>
      </c>
    </row>
    <row r="9" spans="1:3" x14ac:dyDescent="0.45">
      <c r="A9">
        <v>45</v>
      </c>
      <c r="B9">
        <v>49</v>
      </c>
      <c r="C9">
        <v>45</v>
      </c>
    </row>
    <row r="10" spans="1:3" x14ac:dyDescent="0.45">
      <c r="A10">
        <v>50</v>
      </c>
      <c r="B10">
        <v>54</v>
      </c>
      <c r="C10">
        <v>50</v>
      </c>
    </row>
    <row r="11" spans="1:3" x14ac:dyDescent="0.45">
      <c r="A11">
        <v>55</v>
      </c>
      <c r="B11">
        <v>59</v>
      </c>
      <c r="C11">
        <v>55</v>
      </c>
    </row>
    <row r="12" spans="1:3" x14ac:dyDescent="0.45">
      <c r="A12">
        <v>60</v>
      </c>
      <c r="B12">
        <v>64</v>
      </c>
      <c r="C12">
        <v>60</v>
      </c>
    </row>
    <row r="13" spans="1:3" x14ac:dyDescent="0.45">
      <c r="A13">
        <v>65</v>
      </c>
      <c r="B13">
        <v>69</v>
      </c>
      <c r="C13">
        <v>65</v>
      </c>
    </row>
    <row r="14" spans="1:3" x14ac:dyDescent="0.45">
      <c r="A14">
        <v>70</v>
      </c>
      <c r="B14">
        <v>74</v>
      </c>
      <c r="C14">
        <v>70</v>
      </c>
    </row>
    <row r="15" spans="1:3" x14ac:dyDescent="0.45">
      <c r="A15">
        <v>75</v>
      </c>
      <c r="B15">
        <v>79</v>
      </c>
      <c r="C15">
        <v>75</v>
      </c>
    </row>
    <row r="16" spans="1:3" x14ac:dyDescent="0.45">
      <c r="A16">
        <v>80</v>
      </c>
      <c r="B16">
        <v>84</v>
      </c>
      <c r="C16">
        <v>80</v>
      </c>
    </row>
    <row r="17" spans="1:3" x14ac:dyDescent="0.45">
      <c r="A17">
        <v>85</v>
      </c>
      <c r="B17">
        <v>100</v>
      </c>
      <c r="C17">
        <v>85</v>
      </c>
    </row>
    <row r="19" spans="1:3" x14ac:dyDescent="0.45">
      <c r="A19" t="s">
        <v>17</v>
      </c>
    </row>
    <row r="20" spans="1:3" x14ac:dyDescent="0.45">
      <c r="A20">
        <v>0</v>
      </c>
      <c r="B20">
        <v>119</v>
      </c>
      <c r="C20">
        <v>72</v>
      </c>
    </row>
    <row r="21" spans="1:3" x14ac:dyDescent="0.45">
      <c r="A21">
        <v>120</v>
      </c>
      <c r="B21">
        <v>159</v>
      </c>
      <c r="C21">
        <v>120</v>
      </c>
    </row>
    <row r="22" spans="1:3" x14ac:dyDescent="0.45">
      <c r="A22">
        <v>160</v>
      </c>
      <c r="B22">
        <v>199</v>
      </c>
      <c r="C22">
        <v>160</v>
      </c>
    </row>
    <row r="23" spans="1:3" x14ac:dyDescent="0.45">
      <c r="A23">
        <v>200</v>
      </c>
      <c r="B23">
        <v>239</v>
      </c>
      <c r="C23">
        <v>200</v>
      </c>
    </row>
    <row r="24" spans="1:3" x14ac:dyDescent="0.45">
      <c r="A24">
        <v>240</v>
      </c>
      <c r="B24">
        <v>279</v>
      </c>
      <c r="C24">
        <v>240</v>
      </c>
    </row>
    <row r="25" spans="1:3" x14ac:dyDescent="0.45">
      <c r="A25">
        <v>280</v>
      </c>
      <c r="B25">
        <v>319</v>
      </c>
      <c r="C25">
        <v>280</v>
      </c>
    </row>
    <row r="26" spans="1:3" x14ac:dyDescent="0.45">
      <c r="A26">
        <v>320</v>
      </c>
      <c r="B26">
        <v>359</v>
      </c>
      <c r="C26">
        <v>320</v>
      </c>
    </row>
    <row r="27" spans="1:3" x14ac:dyDescent="0.45">
      <c r="A27">
        <v>360</v>
      </c>
      <c r="B27">
        <v>500</v>
      </c>
      <c r="C27">
        <v>360</v>
      </c>
    </row>
    <row r="29" spans="1:3" x14ac:dyDescent="0.45">
      <c r="A29" t="s">
        <v>26</v>
      </c>
    </row>
    <row r="30" spans="1:3" x14ac:dyDescent="0.45">
      <c r="A30" t="s">
        <v>27</v>
      </c>
    </row>
    <row r="31" spans="1:3" x14ac:dyDescent="0.45">
      <c r="A31" t="s">
        <v>28</v>
      </c>
    </row>
    <row r="32" spans="1:3" x14ac:dyDescent="0.45">
      <c r="A32" t="s">
        <v>29</v>
      </c>
    </row>
    <row r="33" spans="1:3" x14ac:dyDescent="0.45">
      <c r="A33" t="s">
        <v>30</v>
      </c>
    </row>
    <row r="35" spans="1:3" x14ac:dyDescent="0.45">
      <c r="A35" t="s">
        <v>52</v>
      </c>
      <c r="B35" t="s">
        <v>82</v>
      </c>
      <c r="C35" t="s">
        <v>83</v>
      </c>
    </row>
    <row r="36" spans="1:3" x14ac:dyDescent="0.45">
      <c r="A36" t="s">
        <v>53</v>
      </c>
      <c r="B36">
        <v>1200</v>
      </c>
      <c r="C36">
        <v>1200</v>
      </c>
    </row>
    <row r="37" spans="1:3" x14ac:dyDescent="0.45">
      <c r="A37" t="s">
        <v>54</v>
      </c>
      <c r="B37">
        <v>2000</v>
      </c>
      <c r="C37">
        <v>2000</v>
      </c>
    </row>
    <row r="39" spans="1:3" x14ac:dyDescent="0.45">
      <c r="A39" t="s">
        <v>67</v>
      </c>
      <c r="B39" t="s">
        <v>68</v>
      </c>
      <c r="C39" t="s">
        <v>69</v>
      </c>
    </row>
  </sheetData>
  <sheetProtection selectLockedCells="1" selectUnlockedCells="1"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チーム情報</vt:lpstr>
      <vt:lpstr>個人種目一覧</vt:lpstr>
      <vt:lpstr>リレー種目一覧</vt:lpstr>
      <vt:lpstr>マスタ</vt:lpstr>
      <vt:lpstr>チーム情報!Print_Area</vt:lpstr>
      <vt:lpstr>リレー種目一覧!Print_Area</vt:lpstr>
      <vt:lpstr>個人種目一覧!Print_Area</vt:lpstr>
      <vt:lpstr>個人種目一覧!Print_Titles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石村 勇二</dc:creator>
  <cp:lastModifiedBy>総務 JMSA</cp:lastModifiedBy>
  <cp:lastPrinted>2023-10-11T03:12:31Z</cp:lastPrinted>
  <dcterms:created xsi:type="dcterms:W3CDTF">2022-09-28T12:18:19Z</dcterms:created>
  <dcterms:modified xsi:type="dcterms:W3CDTF">2025-10-03T02:17:01Z</dcterms:modified>
</cp:coreProperties>
</file>